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mbeddings/oleObject1.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6"/>
  <workbookPr codeName="ThisWorkbook" defaultThemeVersion="166925"/>
  <mc:AlternateContent xmlns:mc="http://schemas.openxmlformats.org/markup-compatibility/2006">
    <mc:Choice Requires="x15">
      <x15ac:absPath xmlns:x15ac="http://schemas.microsoft.com/office/spreadsheetml/2010/11/ac" url="https://indeportesantioquia.sharepoint.com/sites/EquipoPlaneacin/Documentos compartidos/2024/Riesgos/"/>
    </mc:Choice>
  </mc:AlternateContent>
  <xr:revisionPtr revIDLastSave="0" documentId="8_{68086B8A-CE26-4D15-BE32-E2EB5010C818}" xr6:coauthVersionLast="47" xr6:coauthVersionMax="47" xr10:uidLastSave="{00000000-0000-0000-0000-000000000000}"/>
  <bookViews>
    <workbookView xWindow="-120" yWindow="-120" windowWidth="29040" windowHeight="15720" xr2:uid="{00000000-000D-0000-FFFF-FFFF00000000}"/>
  </bookViews>
  <sheets>
    <sheet name="Gestión de Riesgos  2024" sheetId="10" r:id="rId1"/>
    <sheet name="Riesgos Corrupción" sheetId="2" state="hidden" r:id="rId2"/>
    <sheet name="Fórmulas " sheetId="4" state="hidden" r:id="rId3"/>
  </sheets>
  <externalReferences>
    <externalReference r:id="rId4"/>
  </externalReferences>
  <definedNames>
    <definedName name="_xlnm._FilterDatabase" localSheetId="2" hidden="1">'Fórmulas '!$H$4:$K$29</definedName>
    <definedName name="_xlnm._FilterDatabase" localSheetId="0" hidden="1">'Gestión de Riesgos  2024'!$A$17:$AS$136</definedName>
    <definedName name="_xlnm._FilterDatabase" localSheetId="1" hidden="1">'Riesgos Corrupción'!$A$11:$BJ$44</definedName>
    <definedName name="_xlnm.Print_Area" localSheetId="0">'Gestión de Riesgos  2024'!$A$3:$AS$387</definedName>
    <definedName name="_xlnm.Print_Area" localSheetId="1">'Riesgos Corrupción'!$A:$BQ</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1" i="4" l="1"/>
  <c r="J70" i="4"/>
  <c r="J69" i="4"/>
  <c r="J68" i="4"/>
  <c r="J67" i="4"/>
  <c r="J66" i="4"/>
  <c r="J65" i="4"/>
  <c r="J64" i="4"/>
  <c r="J63" i="4"/>
  <c r="J62" i="4"/>
  <c r="J61" i="4"/>
  <c r="J60" i="4"/>
  <c r="J59" i="4"/>
  <c r="J58" i="4"/>
  <c r="J57" i="4"/>
  <c r="J56" i="4"/>
  <c r="J55" i="4"/>
  <c r="J54" i="4"/>
  <c r="J53" i="4"/>
  <c r="J52" i="4"/>
  <c r="J51" i="4"/>
  <c r="J50" i="4"/>
  <c r="J49" i="4"/>
  <c r="J48" i="4"/>
  <c r="J47" i="4"/>
  <c r="J29" i="4"/>
  <c r="J28" i="4"/>
  <c r="J27" i="4"/>
  <c r="J26" i="4"/>
  <c r="J25" i="4"/>
  <c r="J24" i="4"/>
  <c r="AK23" i="4"/>
  <c r="J23" i="4"/>
  <c r="AK22" i="4"/>
  <c r="J22" i="4"/>
  <c r="AK21" i="4"/>
  <c r="J21" i="4"/>
  <c r="AK20" i="4"/>
  <c r="J20" i="4"/>
  <c r="AK19" i="4"/>
  <c r="J19" i="4"/>
  <c r="AK18" i="4"/>
  <c r="J18" i="4"/>
  <c r="AK17" i="4"/>
  <c r="J17" i="4"/>
  <c r="AK16" i="4"/>
  <c r="J16" i="4"/>
  <c r="AK15" i="4"/>
  <c r="J15" i="4"/>
  <c r="J14" i="4"/>
  <c r="AH13" i="4"/>
  <c r="J13" i="4"/>
  <c r="AH12" i="4"/>
  <c r="J12" i="4"/>
  <c r="AH11" i="4"/>
  <c r="J11" i="4"/>
  <c r="AH10" i="4"/>
  <c r="J10" i="4"/>
  <c r="AH9" i="4"/>
  <c r="J9" i="4"/>
  <c r="AH8" i="4"/>
  <c r="J8" i="4"/>
  <c r="AH7" i="4"/>
  <c r="J7" i="4"/>
  <c r="AH6" i="4"/>
  <c r="J6" i="4"/>
  <c r="AH5" i="4"/>
  <c r="J5" i="4"/>
  <c r="AW44" i="2"/>
  <c r="AX44" i="2" s="1"/>
  <c r="AG44" i="2"/>
  <c r="AE44" i="2"/>
  <c r="AH44" i="2" s="1"/>
  <c r="C44" i="2"/>
  <c r="B44" i="2"/>
  <c r="BB43" i="2"/>
  <c r="AW43" i="2"/>
  <c r="AX43" i="2" s="1"/>
  <c r="BA43" i="2" s="1"/>
  <c r="AI43" i="2"/>
  <c r="BC43" i="2" s="1"/>
  <c r="BE43" i="2" s="1"/>
  <c r="AH43" i="2"/>
  <c r="AG43" i="2"/>
  <c r="AY43" i="2" s="1"/>
  <c r="AE43" i="2"/>
  <c r="C43" i="2"/>
  <c r="B43" i="2"/>
  <c r="AY42" i="2"/>
  <c r="AX42" i="2"/>
  <c r="AW42" i="2"/>
  <c r="AH42" i="2"/>
  <c r="BB42" i="2" s="1"/>
  <c r="AG42" i="2"/>
  <c r="AE42" i="2"/>
  <c r="C42" i="2"/>
  <c r="B42" i="2"/>
  <c r="AX41" i="2"/>
  <c r="AW41" i="2"/>
  <c r="AH41" i="2"/>
  <c r="AG41" i="2"/>
  <c r="AE41" i="2"/>
  <c r="C41" i="2"/>
  <c r="B41" i="2"/>
  <c r="BA40" i="2"/>
  <c r="AZ40" i="2"/>
  <c r="AW40" i="2"/>
  <c r="AX40" i="2" s="1"/>
  <c r="AI40" i="2"/>
  <c r="BC40" i="2" s="1"/>
  <c r="AH40" i="2"/>
  <c r="BB40" i="2" s="1"/>
  <c r="AG40" i="2"/>
  <c r="AY40" i="2" s="1"/>
  <c r="AE40" i="2"/>
  <c r="C40" i="2"/>
  <c r="B40" i="2"/>
  <c r="BB39" i="2"/>
  <c r="AY39" i="2"/>
  <c r="AX39" i="2"/>
  <c r="BA39" i="2" s="1"/>
  <c r="AW39" i="2"/>
  <c r="AI39" i="2"/>
  <c r="BC39" i="2" s="1"/>
  <c r="BE39" i="2" s="1"/>
  <c r="AH39" i="2"/>
  <c r="AG39" i="2"/>
  <c r="AE39" i="2"/>
  <c r="C39" i="2"/>
  <c r="B39" i="2"/>
  <c r="BC38" i="2"/>
  <c r="BB38" i="2"/>
  <c r="AY38" i="2"/>
  <c r="AW38" i="2"/>
  <c r="AX38" i="2" s="1"/>
  <c r="AG38" i="2"/>
  <c r="AE38" i="2"/>
  <c r="AH38" i="2" s="1"/>
  <c r="AI38" i="2" s="1"/>
  <c r="C38" i="2"/>
  <c r="B38" i="2"/>
  <c r="BB37" i="2"/>
  <c r="BA37" i="2"/>
  <c r="AX37" i="2"/>
  <c r="AW37" i="2"/>
  <c r="AH37" i="2"/>
  <c r="AI37" i="2" s="1"/>
  <c r="AG37" i="2"/>
  <c r="AY37" i="2" s="1"/>
  <c r="AE37" i="2"/>
  <c r="C37" i="2"/>
  <c r="B37" i="2"/>
  <c r="BB36" i="2"/>
  <c r="BA36" i="2"/>
  <c r="AZ36" i="2"/>
  <c r="AX36" i="2"/>
  <c r="AW36" i="2"/>
  <c r="AI36" i="2"/>
  <c r="BC36" i="2" s="1"/>
  <c r="AH36" i="2"/>
  <c r="AG36" i="2"/>
  <c r="AE36" i="2"/>
  <c r="C36" i="2"/>
  <c r="B36" i="2"/>
  <c r="AW35" i="2"/>
  <c r="AX35" i="2" s="1"/>
  <c r="AH35" i="2"/>
  <c r="AG35" i="2"/>
  <c r="AE35" i="2"/>
  <c r="C35" i="2"/>
  <c r="B35" i="2"/>
  <c r="AW34" i="2"/>
  <c r="AX34" i="2" s="1"/>
  <c r="BA34" i="2" s="1"/>
  <c r="AI34" i="2"/>
  <c r="AH34" i="2"/>
  <c r="BB34" i="2" s="1"/>
  <c r="AG34" i="2"/>
  <c r="AY34" i="2" s="1"/>
  <c r="AE34" i="2"/>
  <c r="C34" i="2"/>
  <c r="B34" i="2"/>
  <c r="AX33" i="2"/>
  <c r="AW33" i="2"/>
  <c r="AG33" i="2"/>
  <c r="AE33" i="2"/>
  <c r="AH33" i="2" s="1"/>
  <c r="BB33" i="2" s="1"/>
  <c r="C33" i="2"/>
  <c r="B33" i="2"/>
  <c r="AW32" i="2"/>
  <c r="AX32" i="2" s="1"/>
  <c r="AH32" i="2"/>
  <c r="AG32" i="2"/>
  <c r="AE32" i="2"/>
  <c r="C32" i="2"/>
  <c r="B32" i="2"/>
  <c r="BA31" i="2"/>
  <c r="AX31" i="2"/>
  <c r="AW31" i="2"/>
  <c r="AH31" i="2"/>
  <c r="AG31" i="2"/>
  <c r="AY31" i="2" s="1"/>
  <c r="AE31" i="2"/>
  <c r="C31" i="2"/>
  <c r="B31" i="2"/>
  <c r="BB30" i="2"/>
  <c r="AY30" i="2"/>
  <c r="AX30" i="2"/>
  <c r="BA30" i="2" s="1"/>
  <c r="AW30" i="2"/>
  <c r="AI30" i="2"/>
  <c r="BC30" i="2" s="1"/>
  <c r="AH30" i="2"/>
  <c r="AG30" i="2"/>
  <c r="AE30" i="2"/>
  <c r="C30" i="2"/>
  <c r="B30" i="2"/>
  <c r="AY29" i="2"/>
  <c r="AW29" i="2"/>
  <c r="AX29" i="2" s="1"/>
  <c r="AG29" i="2"/>
  <c r="AE29" i="2"/>
  <c r="AH29" i="2" s="1"/>
  <c r="C29" i="2"/>
  <c r="B29" i="2"/>
  <c r="BA28" i="2"/>
  <c r="AZ28" i="2" s="1"/>
  <c r="AY28" i="2"/>
  <c r="AX28" i="2"/>
  <c r="AW28" i="2"/>
  <c r="AH28" i="2"/>
  <c r="AG28" i="2"/>
  <c r="AE28" i="2"/>
  <c r="C28" i="2"/>
  <c r="B28" i="2"/>
  <c r="BA27" i="2"/>
  <c r="AZ27" i="2" s="1"/>
  <c r="AX27" i="2"/>
  <c r="AG27" i="2"/>
  <c r="AE27" i="2"/>
  <c r="AH27" i="2" s="1"/>
  <c r="C27" i="2"/>
  <c r="B27" i="2"/>
  <c r="BB26" i="2"/>
  <c r="BA26" i="2"/>
  <c r="AZ26" i="2"/>
  <c r="AX26" i="2"/>
  <c r="AG26" i="2"/>
  <c r="AE26" i="2"/>
  <c r="AH26" i="2" s="1"/>
  <c r="AI26" i="2" s="1"/>
  <c r="BC26" i="2" s="1"/>
  <c r="C26" i="2"/>
  <c r="B26" i="2"/>
  <c r="AX25" i="2"/>
  <c r="AH25" i="2"/>
  <c r="AG25" i="2"/>
  <c r="AE25" i="2"/>
  <c r="C25" i="2"/>
  <c r="B25" i="2"/>
  <c r="BA24" i="2"/>
  <c r="AX24" i="2"/>
  <c r="AH24" i="2"/>
  <c r="AI24" i="2" s="1"/>
  <c r="BC24" i="2" s="1"/>
  <c r="AG24" i="2"/>
  <c r="AE24" i="2"/>
  <c r="C24" i="2"/>
  <c r="B24" i="2"/>
  <c r="AX23" i="2"/>
  <c r="AH23" i="2"/>
  <c r="AG23" i="2"/>
  <c r="AE23" i="2"/>
  <c r="C23" i="2"/>
  <c r="B23" i="2"/>
  <c r="BC22" i="2"/>
  <c r="BB22" i="2"/>
  <c r="AX22" i="2"/>
  <c r="AG22" i="2"/>
  <c r="BA22" i="2" s="1"/>
  <c r="AZ22" i="2" s="1"/>
  <c r="AE22" i="2"/>
  <c r="AH22" i="2" s="1"/>
  <c r="AI22" i="2" s="1"/>
  <c r="C22" i="2"/>
  <c r="B22" i="2"/>
  <c r="AZ21" i="2"/>
  <c r="AX21" i="2"/>
  <c r="AI21" i="2"/>
  <c r="BC21" i="2" s="1"/>
  <c r="AG21" i="2"/>
  <c r="BA21" i="2" s="1"/>
  <c r="AE21" i="2"/>
  <c r="AH21" i="2" s="1"/>
  <c r="BB21" i="2" s="1"/>
  <c r="C21" i="2"/>
  <c r="B21" i="2"/>
  <c r="AW20" i="2"/>
  <c r="AX20" i="2" s="1"/>
  <c r="AH20" i="2"/>
  <c r="AG20" i="2"/>
  <c r="AE20" i="2"/>
  <c r="C20" i="2"/>
  <c r="B20" i="2"/>
  <c r="BB19" i="2"/>
  <c r="AX19" i="2"/>
  <c r="AI19" i="2"/>
  <c r="BC19" i="2" s="1"/>
  <c r="AH19" i="2"/>
  <c r="AG19" i="2"/>
  <c r="AE19" i="2"/>
  <c r="C19" i="2"/>
  <c r="B19" i="2"/>
  <c r="BB18" i="2"/>
  <c r="BA18" i="2"/>
  <c r="AZ18" i="2"/>
  <c r="AY18" i="2"/>
  <c r="AX18" i="2"/>
  <c r="AW18" i="2"/>
  <c r="AI18" i="2"/>
  <c r="BC18" i="2" s="1"/>
  <c r="AH18" i="2"/>
  <c r="AG18" i="2"/>
  <c r="AE18" i="2"/>
  <c r="C18" i="2"/>
  <c r="B18" i="2"/>
  <c r="BE17" i="2"/>
  <c r="BC17" i="2"/>
  <c r="BB17" i="2"/>
  <c r="BA17" i="2"/>
  <c r="AZ17" i="2" s="1"/>
  <c r="AY17" i="2"/>
  <c r="AX17" i="2"/>
  <c r="AW17" i="2"/>
  <c r="AH17" i="2"/>
  <c r="AI17" i="2" s="1"/>
  <c r="AG17" i="2"/>
  <c r="AE17" i="2"/>
  <c r="C17" i="2"/>
  <c r="B17" i="2"/>
  <c r="BC16" i="2"/>
  <c r="BB16" i="2"/>
  <c r="AW16" i="2"/>
  <c r="AX16" i="2" s="1"/>
  <c r="AH16" i="2"/>
  <c r="AI16" i="2" s="1"/>
  <c r="AG16" i="2"/>
  <c r="AE16" i="2"/>
  <c r="C16" i="2"/>
  <c r="B16" i="2"/>
  <c r="AW15" i="2"/>
  <c r="AX15" i="2" s="1"/>
  <c r="AI15" i="2"/>
  <c r="BC15" i="2" s="1"/>
  <c r="AG15" i="2"/>
  <c r="AE15" i="2"/>
  <c r="AH15" i="2" s="1"/>
  <c r="BB15" i="2" s="1"/>
  <c r="C15" i="2"/>
  <c r="B15" i="2"/>
  <c r="AW14" i="2"/>
  <c r="AX14" i="2" s="1"/>
  <c r="AH14" i="2"/>
  <c r="AG14" i="2"/>
  <c r="AE14" i="2"/>
  <c r="C14" i="2"/>
  <c r="B14" i="2"/>
  <c r="AX13" i="2"/>
  <c r="AW13" i="2"/>
  <c r="AI13" i="2"/>
  <c r="BC13" i="2" s="1"/>
  <c r="AH13" i="2"/>
  <c r="BB13" i="2" s="1"/>
  <c r="AG13" i="2"/>
  <c r="AE13" i="2"/>
  <c r="C13" i="2"/>
  <c r="B13" i="2"/>
  <c r="AY12" i="2"/>
  <c r="AW12" i="2"/>
  <c r="AX12" i="2" s="1"/>
  <c r="BA12" i="2" s="1"/>
  <c r="AG12" i="2"/>
  <c r="AE12" i="2"/>
  <c r="AH12" i="2" s="1"/>
  <c r="C12" i="2"/>
  <c r="B12" i="2"/>
  <c r="AJ32" i="2" l="1"/>
  <c r="AI32" i="2"/>
  <c r="BC32" i="2" s="1"/>
  <c r="BB32" i="2"/>
  <c r="BD39" i="2"/>
  <c r="AZ39" i="2"/>
  <c r="BD43" i="2"/>
  <c r="AZ43" i="2"/>
  <c r="AZ12" i="2"/>
  <c r="AI42" i="2"/>
  <c r="BC42" i="2" s="1"/>
  <c r="AJ26" i="2"/>
  <c r="AJ17" i="2"/>
  <c r="BD22" i="2"/>
  <c r="BA32" i="2"/>
  <c r="AY32" i="2"/>
  <c r="AJ43" i="2"/>
  <c r="BC34" i="2"/>
  <c r="BE34" i="2" s="1"/>
  <c r="AJ34" i="2"/>
  <c r="BD26" i="2"/>
  <c r="AJ21" i="2"/>
  <c r="BB31" i="2"/>
  <c r="AI31" i="2"/>
  <c r="BA20" i="2"/>
  <c r="AY20" i="2"/>
  <c r="AJ40" i="2"/>
  <c r="BA23" i="2"/>
  <c r="AI12" i="2"/>
  <c r="BB12" i="2"/>
  <c r="AZ24" i="2"/>
  <c r="BD24" i="2"/>
  <c r="AI23" i="2"/>
  <c r="BC23" i="2" s="1"/>
  <c r="BB23" i="2"/>
  <c r="AJ25" i="2"/>
  <c r="BA25" i="2"/>
  <c r="BD17" i="2"/>
  <c r="BB20" i="2"/>
  <c r="AI20" i="2"/>
  <c r="BC20" i="2" s="1"/>
  <c r="BE20" i="2" s="1"/>
  <c r="AI25" i="2"/>
  <c r="BC25" i="2" s="1"/>
  <c r="BB25" i="2"/>
  <c r="AZ37" i="2"/>
  <c r="AI41" i="2"/>
  <c r="BC41" i="2" s="1"/>
  <c r="BB41" i="2"/>
  <c r="BA41" i="2"/>
  <c r="AY41" i="2"/>
  <c r="AJ24" i="2"/>
  <c r="AI35" i="2"/>
  <c r="BB35" i="2"/>
  <c r="AI14" i="2"/>
  <c r="BC14" i="2" s="1"/>
  <c r="BB14" i="2"/>
  <c r="BD21" i="2"/>
  <c r="BD36" i="2"/>
  <c r="BA14" i="2"/>
  <c r="AY14" i="2"/>
  <c r="AJ14" i="2"/>
  <c r="BD18" i="2"/>
  <c r="BB27" i="2"/>
  <c r="AI27" i="2"/>
  <c r="AY13" i="2"/>
  <c r="BA13" i="2"/>
  <c r="AJ13" i="2"/>
  <c r="BB24" i="2"/>
  <c r="AJ37" i="2"/>
  <c r="BC37" i="2"/>
  <c r="BE37" i="2" s="1"/>
  <c r="AJ22" i="2"/>
  <c r="AZ30" i="2"/>
  <c r="BE30" i="2"/>
  <c r="BD30" i="2"/>
  <c r="AJ18" i="2"/>
  <c r="BA19" i="2"/>
  <c r="AJ19" i="2"/>
  <c r="AI29" i="2"/>
  <c r="BB29" i="2"/>
  <c r="AI33" i="2"/>
  <c r="BC33" i="2" s="1"/>
  <c r="BE36" i="2"/>
  <c r="AY16" i="2"/>
  <c r="AJ16" i="2"/>
  <c r="BA16" i="2"/>
  <c r="BA35" i="2"/>
  <c r="AY35" i="2"/>
  <c r="AZ31" i="2"/>
  <c r="BE40" i="2"/>
  <c r="BD40" i="2"/>
  <c r="AI44" i="2"/>
  <c r="BC44" i="2" s="1"/>
  <c r="BE44" i="2" s="1"/>
  <c r="BB44" i="2"/>
  <c r="AJ15" i="2"/>
  <c r="AY15" i="2"/>
  <c r="BA15" i="2"/>
  <c r="AI28" i="2"/>
  <c r="BB28" i="2"/>
  <c r="AJ33" i="2"/>
  <c r="BA33" i="2"/>
  <c r="AY33" i="2"/>
  <c r="BD34" i="2"/>
  <c r="AZ34" i="2"/>
  <c r="BA44" i="2"/>
  <c r="AY44" i="2"/>
  <c r="BE18" i="2"/>
  <c r="AJ38" i="2"/>
  <c r="AJ36" i="2"/>
  <c r="AY36" i="2"/>
  <c r="AJ42" i="2"/>
  <c r="BA42" i="2"/>
  <c r="BA29" i="2"/>
  <c r="BA38" i="2"/>
  <c r="AJ30" i="2"/>
  <c r="AJ39" i="2"/>
  <c r="BD13" i="2" l="1"/>
  <c r="BE13" i="2"/>
  <c r="AZ13" i="2"/>
  <c r="BD37" i="2"/>
  <c r="BE33" i="2"/>
  <c r="AZ23" i="2"/>
  <c r="BD23" i="2"/>
  <c r="BC31" i="2"/>
  <c r="AJ31" i="2"/>
  <c r="BE41" i="2"/>
  <c r="AJ23" i="2"/>
  <c r="BE42" i="2"/>
  <c r="AZ15" i="2"/>
  <c r="BD15" i="2"/>
  <c r="AJ20" i="2"/>
  <c r="BC12" i="2"/>
  <c r="BD12" i="2" s="1"/>
  <c r="AJ12" i="2"/>
  <c r="BD19" i="2"/>
  <c r="AZ19" i="2"/>
  <c r="BE15" i="2"/>
  <c r="BD20" i="2"/>
  <c r="AZ20" i="2"/>
  <c r="BD16" i="2"/>
  <c r="AZ16" i="2"/>
  <c r="BE16" i="2"/>
  <c r="BD42" i="2"/>
  <c r="AZ42" i="2"/>
  <c r="BD33" i="2"/>
  <c r="AZ33" i="2"/>
  <c r="AJ28" i="2"/>
  <c r="BC28" i="2"/>
  <c r="AJ29" i="2"/>
  <c r="BC29" i="2"/>
  <c r="BE29" i="2" s="1"/>
  <c r="AJ44" i="2"/>
  <c r="AJ27" i="2"/>
  <c r="BC27" i="2"/>
  <c r="BD27" i="2" s="1"/>
  <c r="BE14" i="2"/>
  <c r="AJ35" i="2"/>
  <c r="BC35" i="2"/>
  <c r="BE35" i="2" s="1"/>
  <c r="AJ41" i="2"/>
  <c r="AZ29" i="2"/>
  <c r="AZ35" i="2"/>
  <c r="AZ41" i="2"/>
  <c r="BD41" i="2"/>
  <c r="AZ14" i="2"/>
  <c r="BD14" i="2"/>
  <c r="AZ32" i="2"/>
  <c r="BD32" i="2"/>
  <c r="AZ38" i="2"/>
  <c r="BD38" i="2"/>
  <c r="BE38" i="2"/>
  <c r="AZ44" i="2"/>
  <c r="BD44" i="2"/>
  <c r="BD25" i="2"/>
  <c r="AZ25" i="2"/>
  <c r="BE32" i="2"/>
  <c r="BE28" i="2" l="1"/>
  <c r="BD28" i="2"/>
  <c r="BE31" i="2"/>
  <c r="BD31" i="2"/>
  <c r="BD35" i="2"/>
  <c r="BD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Elcy del Carmen Montoya Perez</author>
    <author>Yanet</author>
    <author>Gloria Cecilia Gutierrez Zapata</author>
    <author>Jhon Fredy Duque Castano</author>
    <author>Olga Lucia Llanos Orozco</author>
  </authors>
  <commentList>
    <comment ref="A17" authorId="0" shapeId="0" xr:uid="{00000000-0006-0000-0200-000001000000}">
      <text>
        <r>
          <rPr>
            <sz val="9"/>
            <color indexed="81"/>
            <rFont val="Tahoma"/>
            <family val="2"/>
          </rPr>
          <t xml:space="preserve">
Elegir el nombre del proceso tal como aparece en la caracterización</t>
        </r>
      </text>
    </comment>
    <comment ref="C17" authorId="0" shapeId="0" xr:uid="{00000000-0006-0000-0200-000002000000}">
      <text>
        <r>
          <rPr>
            <b/>
            <sz val="12"/>
            <color indexed="81"/>
            <rFont val="Arial"/>
            <family val="2"/>
          </rPr>
          <t>Registrar el objetivo que se encuentra en la ultima versión de la caracterización de cada proceso.</t>
        </r>
      </text>
    </comment>
    <comment ref="D17" authorId="0" shapeId="0" xr:uid="{00000000-0006-0000-0200-000003000000}">
      <text>
        <r>
          <rPr>
            <b/>
            <sz val="18"/>
            <color indexed="81"/>
            <rFont val="Arial"/>
            <family val="2"/>
          </rPr>
          <t>Cargo direccionador del proceso, el cual se encuentra en la caracterización del proceso como responsable(s).</t>
        </r>
      </text>
    </comment>
    <comment ref="E17" authorId="1" shapeId="0" xr:uid="{00000000-0006-0000-0200-000004000000}">
      <text>
        <r>
          <rPr>
            <b/>
            <sz val="9"/>
            <color indexed="81"/>
            <rFont val="Tahoma"/>
            <family val="2"/>
          </rPr>
          <t>Yanet:</t>
        </r>
        <r>
          <rPr>
            <sz val="9"/>
            <color indexed="81"/>
            <rFont val="Tahoma"/>
            <family val="2"/>
          </rPr>
          <t xml:space="preserve">
Estructura para redactar el riesgo           Riesgo= Impacto (Qué) + Causa Inmediata (como) + Causa Raiz (por qué). El impacto + causa inmediata= lo que puede ocurrir.</t>
        </r>
      </text>
    </comment>
    <comment ref="F17" authorId="0" shapeId="0" xr:uid="{00000000-0006-0000-0200-000005000000}">
      <text>
        <r>
          <rPr>
            <u/>
            <sz val="14"/>
            <color indexed="81"/>
            <rFont val="Arial"/>
            <family val="2"/>
          </rPr>
          <t xml:space="preserve">Circunstancias o situaciones más evidentes sobre las cuales see presenta el riesgo, las mismas no constituyen la causa principal o base para que se presente el riesgo. </t>
        </r>
      </text>
    </comment>
    <comment ref="G17" authorId="1" shapeId="0" xr:uid="{00000000-0006-0000-0200-000006000000}">
      <text>
        <r>
          <rPr>
            <b/>
            <sz val="9"/>
            <color indexed="81"/>
            <rFont val="Tahoma"/>
            <family val="2"/>
          </rPr>
          <t>Yanet:</t>
        </r>
        <r>
          <rPr>
            <sz val="9"/>
            <color indexed="81"/>
            <rFont val="Tahoma"/>
            <family val="2"/>
          </rPr>
          <t xml:space="preserve">
Es la causa principal o básica, corresponden a las razones por las cuales se puede presentar el riesgo, son la base para la definición de controles. </t>
        </r>
      </text>
    </comment>
    <comment ref="I17" authorId="1" shapeId="0" xr:uid="{00000000-0006-0000-0200-000007000000}">
      <text>
        <r>
          <rPr>
            <b/>
            <sz val="9"/>
            <color indexed="81"/>
            <rFont val="Tahoma"/>
            <family val="2"/>
          </rPr>
          <t>Yanet:</t>
        </r>
        <r>
          <rPr>
            <sz val="9"/>
            <color indexed="81"/>
            <rFont val="Tahoma"/>
            <family val="2"/>
          </rPr>
          <t xml:space="preserve">
Revisar la definición de las  categorías en la hoja conceptos guías. </t>
        </r>
      </text>
    </comment>
    <comment ref="J17" authorId="2" shapeId="0" xr:uid="{00000000-0006-0000-0200-000008000000}">
      <text>
        <r>
          <rPr>
            <sz val="14"/>
            <color indexed="81"/>
            <rFont val="Arial"/>
            <family val="2"/>
          </rPr>
          <t>Revisar la tabla de frecuencia en la pestaña "Conceptos".</t>
        </r>
      </text>
    </comment>
    <comment ref="K17" authorId="1" shapeId="0" xr:uid="{00000000-0006-0000-0200-000009000000}">
      <text>
        <r>
          <rPr>
            <b/>
            <sz val="9"/>
            <color indexed="81"/>
            <rFont val="Tahoma"/>
            <family val="2"/>
          </rPr>
          <t>Yanet:</t>
        </r>
        <r>
          <rPr>
            <sz val="9"/>
            <color indexed="81"/>
            <rFont val="Tahoma"/>
            <family val="2"/>
          </rPr>
          <t xml:space="preserve">
campo calculado automaticamente.
Nota: no modificar manualmente.</t>
        </r>
      </text>
    </comment>
    <comment ref="L17" authorId="2" shapeId="0" xr:uid="{00000000-0006-0000-0200-00000A000000}">
      <text>
        <r>
          <rPr>
            <sz val="14"/>
            <color indexed="81"/>
            <rFont val="Arial"/>
            <family val="2"/>
          </rPr>
          <t xml:space="preserve">Revisar los criterios para calificar el impacto, los cuales se encuentran en la pestaña de "Conceptos Guía".
</t>
        </r>
      </text>
    </comment>
    <comment ref="M17" authorId="2" shapeId="0" xr:uid="{00000000-0006-0000-0200-00000B000000}">
      <text>
        <r>
          <rPr>
            <b/>
            <sz val="14"/>
            <color indexed="81"/>
            <rFont val="Arial"/>
            <family val="2"/>
          </rPr>
          <t>campo calculado automaticamente.
Nota: no modificar manualmente.</t>
        </r>
        <r>
          <rPr>
            <sz val="9"/>
            <color indexed="81"/>
            <rFont val="Tahoma"/>
            <family val="2"/>
          </rPr>
          <t xml:space="preserve">
</t>
        </r>
      </text>
    </comment>
    <comment ref="O17" authorId="2" shapeId="0" xr:uid="{00000000-0006-0000-0200-00000C000000}">
      <text>
        <r>
          <rPr>
            <b/>
            <sz val="14"/>
            <color indexed="81"/>
            <rFont val="Arial"/>
            <family val="2"/>
          </rPr>
          <t>campo calculado automaticamente.
Nota: no modificar manualmente.</t>
        </r>
        <r>
          <rPr>
            <sz val="9"/>
            <color indexed="81"/>
            <rFont val="Tahoma"/>
            <family val="2"/>
          </rPr>
          <t xml:space="preserve">
</t>
        </r>
      </text>
    </comment>
    <comment ref="Q17" authorId="3" shapeId="0" xr:uid="{00000000-0006-0000-0200-00000D000000}">
      <text>
        <r>
          <rPr>
            <b/>
            <sz val="9"/>
            <color indexed="81"/>
            <rFont val="Tahoma"/>
            <family val="2"/>
          </rPr>
          <t>Debe tener una periodicidad definida para su
ejecución.</t>
        </r>
      </text>
    </comment>
    <comment ref="R17" authorId="3" shapeId="0" xr:uid="{00000000-0006-0000-0200-00000E000000}">
      <text>
        <r>
          <rPr>
            <sz val="9"/>
            <color indexed="81"/>
            <rFont val="Tahoma"/>
            <family val="2"/>
          </rPr>
          <t>Esta evidencia ayuda
a que se pueda revisar la misma información por parte de un tercero
y llegue a la misma conclusión de quien ejecutó el control y se pueda
evaluar que el control realmente fue ejecutado de acuerdo con los
parámetros establecidos.</t>
        </r>
      </text>
    </comment>
    <comment ref="T17" authorId="4" shapeId="0" xr:uid="{00000000-0006-0000-0200-00000F000000}">
      <text>
        <r>
          <rPr>
            <b/>
            <sz val="10"/>
            <color rgb="FF000000"/>
            <rFont val="Arial"/>
            <family val="2"/>
          </rPr>
          <t xml:space="preserve">Clasificacion de las actividades de control:
1. Preventivos: </t>
        </r>
        <r>
          <rPr>
            <sz val="10"/>
            <color rgb="FF000000"/>
            <rFont val="Arial"/>
            <family val="2"/>
          </rPr>
          <t>Controles diseñados para evitar que se materialice el riesgo.</t>
        </r>
        <r>
          <rPr>
            <b/>
            <sz val="10"/>
            <color rgb="FF000000"/>
            <rFont val="Arial"/>
            <family val="2"/>
          </rPr>
          <t xml:space="preserve">
2. Detectivos: </t>
        </r>
        <r>
          <rPr>
            <sz val="10"/>
            <color rgb="FF000000"/>
            <rFont val="Arial"/>
            <family val="2"/>
          </rPr>
          <t xml:space="preserve">Buscan identificar un evento o resultado no previsto despues que se haya producido.
</t>
        </r>
        <r>
          <rPr>
            <sz val="14"/>
            <color rgb="FF000000"/>
            <rFont val="Arial"/>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Elcy del Carmen Montoya Perez</author>
    <author>Gloria Cecilia Gutierrez Zapata</author>
    <author>Jhon Fredy Duque Castano</author>
    <author>Olga Lucia Llanos Orozco</author>
  </authors>
  <commentList>
    <comment ref="BP8" authorId="0" shapeId="0" xr:uid="{00000000-0006-0000-0400-000001000000}">
      <text>
        <r>
          <rPr>
            <b/>
            <sz val="9"/>
            <color indexed="81"/>
            <rFont val="Tahoma"/>
            <family val="2"/>
          </rPr>
          <t>Elcy del Carmen Montoya Perez:</t>
        </r>
        <r>
          <rPr>
            <sz val="9"/>
            <color indexed="81"/>
            <rFont val="Tahoma"/>
            <family val="2"/>
          </rPr>
          <t xml:space="preserve">
</t>
        </r>
      </text>
    </comment>
    <comment ref="A11" authorId="0" shapeId="0" xr:uid="{00000000-0006-0000-0400-000002000000}">
      <text>
        <r>
          <rPr>
            <sz val="9"/>
            <color indexed="81"/>
            <rFont val="Tahoma"/>
            <family val="2"/>
          </rPr>
          <t xml:space="preserve">
Seleccione el nombre del proceso tal como aparece en la caracterizacón del proceso </t>
        </r>
      </text>
    </comment>
    <comment ref="B11" authorId="0" shapeId="0" xr:uid="{00000000-0006-0000-0400-000003000000}">
      <text>
        <r>
          <rPr>
            <b/>
            <sz val="12"/>
            <color indexed="81"/>
            <rFont val="Arial"/>
            <family val="2"/>
          </rPr>
          <t>Registrar el objetivo que se encuentra en la ultima versión de la caracterización de cada proceso.</t>
        </r>
      </text>
    </comment>
    <comment ref="C11" authorId="0" shapeId="0" xr:uid="{00000000-0006-0000-0400-000004000000}">
      <text>
        <r>
          <rPr>
            <b/>
            <sz val="18"/>
            <color indexed="81"/>
            <rFont val="Arial"/>
            <family val="2"/>
          </rPr>
          <t>Cargo direccionador del proceso, el cual se encuentra en la caracterización del proceso como responsable(s).</t>
        </r>
      </text>
    </comment>
    <comment ref="D11" authorId="1" shapeId="0" xr:uid="{00000000-0006-0000-0400-000005000000}">
      <text>
        <r>
          <rPr>
            <b/>
            <sz val="10"/>
            <color indexed="81"/>
            <rFont val="Arial"/>
            <family val="2"/>
          </rPr>
          <t xml:space="preserve">Evitar iniciar con palabras negativas
como: “No…”, “Que no…”, o con
palabras que denoten un factor
de riesgo (causa) tales como:
“ausencia de”, “falta de”, “poco(a)”,
“escaso(a)”, “insuficiente”, “deficiente”,
“debilidades en…”
Ejemplo:
“Inoportunidad en la adquisición
de los bienes y servicios requeridos
por la entidad”.
</t>
        </r>
        <r>
          <rPr>
            <sz val="10"/>
            <color indexed="81"/>
            <rFont val="Arial"/>
            <family val="2"/>
          </rPr>
          <t xml:space="preserve">
Las preguntas claves para la identificación del riesgo permiten determinar: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
La estructura de la descripción del riesgos debe ser:
Riesgo+Cuasas+Consecuencia
Revisar pestaña "Conceptos"</t>
        </r>
      </text>
    </comment>
    <comment ref="I11" authorId="0" shapeId="0" xr:uid="{00000000-0006-0000-0400-000006000000}">
      <text>
        <r>
          <rPr>
            <b/>
            <sz val="18"/>
            <color indexed="81"/>
            <rFont val="Arial"/>
            <family val="2"/>
          </rPr>
          <t>Según lista desplegable, y definir según descripción de las tipologías (pestaña "Conceptos").</t>
        </r>
      </text>
    </comment>
    <comment ref="J11" authorId="0" shapeId="0" xr:uid="{00000000-0006-0000-0400-000007000000}">
      <text>
        <r>
          <rPr>
            <b/>
            <u/>
            <sz val="14"/>
            <color indexed="81"/>
            <rFont val="Arial"/>
            <family val="2"/>
          </rPr>
          <t xml:space="preserve">Causas del riesgo </t>
        </r>
        <r>
          <rPr>
            <sz val="14"/>
            <color indexed="81"/>
            <rFont val="Arial"/>
            <family val="2"/>
          </rPr>
          <t xml:space="preserve">
</t>
        </r>
        <r>
          <rPr>
            <u/>
            <sz val="14"/>
            <color indexed="81"/>
            <rFont val="Arial"/>
            <family val="2"/>
          </rPr>
          <t xml:space="preserve">La causa </t>
        </r>
        <r>
          <rPr>
            <sz val="14"/>
            <color indexed="81"/>
            <rFont val="Arial"/>
            <family val="2"/>
          </rPr>
          <t>Son los Medios, circunstancias, situaciones o agentes generadores del riesgo.  Son uno de los aspectos a eliminar o mitigar para que el riesgo no se materialice; esto se logra mediante la definición de controles efectivos. 
I M P O R TA N T E
* Para cada causa debe existir un control.
* Las causas se deben trabajar de manera separada (no
se deben combinar en una misma columna o renglón).
* Un control puede ser tan eficiente que me ayude
a mitigar varias causas, en estos casos se repite
el control, asociado de manera independiente a la
causa específica.</t>
        </r>
      </text>
    </comment>
    <comment ref="K11" authorId="0" shapeId="0" xr:uid="{00000000-0006-0000-0400-000008000000}">
      <text>
        <r>
          <rPr>
            <b/>
            <u/>
            <sz val="14"/>
            <color indexed="81"/>
            <rFont val="Arial"/>
            <family val="2"/>
          </rPr>
          <t>Consecuencia: 
Lo que podria ocasionar…(Efecto)</t>
        </r>
        <r>
          <rPr>
            <sz val="14"/>
            <color indexed="81"/>
            <rFont val="Arial"/>
            <family val="2"/>
          </rPr>
          <t xml:space="preserve">
Efectos generados por la ocurrencia de un riesgo que afecta los objetivos o un proceso de la entidad. Pueden ser entre otros, una pérdida, un daño, un perjuicio, un detrimento.</t>
        </r>
      </text>
    </comment>
    <comment ref="AF11" authorId="1" shapeId="0" xr:uid="{00000000-0006-0000-0400-000009000000}">
      <text>
        <r>
          <rPr>
            <sz val="14"/>
            <color indexed="81"/>
            <rFont val="Arial"/>
            <family val="2"/>
          </rPr>
          <t>Probabilidad
Se analiza qué tan posible es que ocurra el riesgo, se expresa en términos de frecuencia, donde frecuencia implica analizar el número de eventos en un periodo determinado, se trata de hechos que se han materializado o se cuenta con un historial de situaciones o eventos asociados al riesgo.
esta probabilidad es inherente, es decir, es la probabilidad antes de la aplicación de controles.
Revisar la tabla de frecuencia en la pestaña "Conceptos".</t>
        </r>
      </text>
    </comment>
    <comment ref="AH11" authorId="1" shapeId="0" xr:uid="{00000000-0006-0000-0400-00000A000000}">
      <text>
        <r>
          <rPr>
            <sz val="14"/>
            <color indexed="81"/>
            <rFont val="Arial"/>
            <family val="2"/>
          </rPr>
          <t>Es la evaluacion de la consecuencia o el efecto, si el riesgo se llegara a materializar. Estes impacto es el inherente, es decir, antes de la aplicación de controles.
Revisar los criterios para calificar el impacto, los cuales se encuentran en la pestaña de "Conceptos".
PARA LOS RIESGOS DE CORRUPCIÓN EL IMPACTO SE CALCULA AUTOMATICAMENTE CON EL PUNTAJE DE LAS 19 PREGUNTAS.</t>
        </r>
      </text>
    </comment>
    <comment ref="AI11" authorId="1" shapeId="0" xr:uid="{00000000-0006-0000-0400-00000B000000}">
      <text>
        <r>
          <rPr>
            <b/>
            <sz val="14"/>
            <color indexed="81"/>
            <rFont val="Arial"/>
            <family val="2"/>
          </rPr>
          <t>campo calculado automaticamente.
Nota: no modificar manualmente.</t>
        </r>
        <r>
          <rPr>
            <sz val="9"/>
            <color indexed="81"/>
            <rFont val="Tahoma"/>
            <family val="2"/>
          </rPr>
          <t xml:space="preserve">
</t>
        </r>
      </text>
    </comment>
    <comment ref="AJ11" authorId="1" shapeId="0" xr:uid="{00000000-0006-0000-0400-00000C000000}">
      <text>
        <r>
          <rPr>
            <sz val="14"/>
            <color indexed="81"/>
            <rFont val="Arial"/>
            <family val="2"/>
          </rPr>
          <t xml:space="preserve">
Ubicación del riesgo en la zona de calor, campo calculado automaticamente.
Nota: no modificar manualmente.</t>
        </r>
      </text>
    </comment>
    <comment ref="AK11" authorId="2" shapeId="0" xr:uid="{00000000-0006-0000-0400-00000D000000}">
      <text>
        <r>
          <rPr>
            <b/>
            <sz val="9"/>
            <color indexed="81"/>
            <rFont val="Tahoma"/>
            <family val="2"/>
          </rPr>
          <t xml:space="preserve">Debe indicar cuál es el propósito del control.
</t>
        </r>
        <r>
          <rPr>
            <sz val="9"/>
            <color indexed="81"/>
            <rFont val="Tahoma"/>
            <family val="2"/>
          </rPr>
          <t xml:space="preserve">
</t>
        </r>
      </text>
    </comment>
    <comment ref="AL11" authorId="2" shapeId="0" xr:uid="{00000000-0006-0000-0400-00000E000000}">
      <text>
        <r>
          <rPr>
            <b/>
            <sz val="9"/>
            <color indexed="81"/>
            <rFont val="Tahoma"/>
            <family val="2"/>
          </rPr>
          <t>Debe indicar qué pasa con las observaciones o
desviaciones resultantes de ejecutar el control.</t>
        </r>
      </text>
    </comment>
    <comment ref="AM11" authorId="2" shapeId="0" xr:uid="{00000000-0006-0000-0400-00000F000000}">
      <text>
        <r>
          <rPr>
            <b/>
            <sz val="9"/>
            <color indexed="81"/>
            <rFont val="Tahoma"/>
            <family val="2"/>
          </rPr>
          <t>Debe dejar evidencia de la ejecución del control.</t>
        </r>
        <r>
          <rPr>
            <sz val="9"/>
            <color indexed="81"/>
            <rFont val="Tahoma"/>
            <family val="2"/>
          </rPr>
          <t xml:space="preserve">
</t>
        </r>
      </text>
    </comment>
    <comment ref="AN11" authorId="0" shapeId="0" xr:uid="{00000000-0006-0000-0400-000010000000}">
      <text>
        <r>
          <rPr>
            <sz val="14"/>
            <color indexed="81"/>
            <rFont val="Arial"/>
            <family val="2"/>
          </rPr>
          <t>Acción o actividad definida para mitigar las causas de los riesgos.
la redacción de los controles debe contener:
en este campo se debe consolidar lo siguiente:
1. Responsable.
2. Periodicidad.
3. Proposito del control.
4. Como se realiza la actividad del control.
5. que pasa con las observaciones o desviaciones resultantes de ejecutar la actividad del control.
6. Evidencia de la ejecución del control.
I M P O R TA N T E
* Para cada causa debe existir un control.
* Un control puede ser tan eficiente que me ayude
a mitigar varias causas, en estos casos se repite
el control, asociado de manera independiente a la
causa específica.
Ejemplo:
Revisar pestaña "Conceptos" Valoracion de los Controles</t>
        </r>
      </text>
    </comment>
    <comment ref="AO11" authorId="3" shapeId="0" xr:uid="{00000000-0006-0000-0400-000011000000}">
      <text>
        <r>
          <rPr>
            <b/>
            <sz val="14"/>
            <color rgb="FF000000"/>
            <rFont val="Arial"/>
            <family val="2"/>
          </rPr>
          <t xml:space="preserve">Clasificacion de las actividades de control:
1. Preventivos: </t>
        </r>
        <r>
          <rPr>
            <sz val="14"/>
            <color rgb="FF000000"/>
            <rFont val="Arial"/>
            <family val="2"/>
          </rPr>
          <t>Controles diseñados para evitar que se materialice el riesgo.</t>
        </r>
        <r>
          <rPr>
            <b/>
            <sz val="14"/>
            <color rgb="FF000000"/>
            <rFont val="Arial"/>
            <family val="2"/>
          </rPr>
          <t xml:space="preserve">
2. Detectivos: </t>
        </r>
        <r>
          <rPr>
            <sz val="14"/>
            <color rgb="FF000000"/>
            <rFont val="Arial"/>
            <family val="2"/>
          </rPr>
          <t xml:space="preserve">Buscan identificar un evento o resultado no previsto despues que se haya producido.
</t>
        </r>
      </text>
    </comment>
  </commentList>
</comments>
</file>

<file path=xl/sharedStrings.xml><?xml version="1.0" encoding="utf-8"?>
<sst xmlns="http://schemas.openxmlformats.org/spreadsheetml/2006/main" count="6073" uniqueCount="1705">
  <si>
    <t xml:space="preserve">MATRIZ GESTIÓN DEL RIESGO </t>
  </si>
  <si>
    <t xml:space="preserve">MATRIZ GESTIÓN DE RIESGO </t>
  </si>
  <si>
    <t>F-MC-20</t>
  </si>
  <si>
    <t>Versión 06
Fecha de Actualización:  12/08/2024</t>
  </si>
  <si>
    <t>IDENTIFICACIÓN DEL RIESGO</t>
  </si>
  <si>
    <t>ANALISIS DE RIESGOS</t>
  </si>
  <si>
    <t>EVALUACIÓN DE RIESGOS</t>
  </si>
  <si>
    <t>CRITERIOS DE EVALUACIÓN DEL CONTROL</t>
  </si>
  <si>
    <t>Seguimiento primer bimestre</t>
  </si>
  <si>
    <t>Seguimiento segundo bimestre</t>
  </si>
  <si>
    <t>Seguimiento tercer bimestre</t>
  </si>
  <si>
    <t>Seguimiento cuarto bimestre</t>
  </si>
  <si>
    <t>Seguimiento quinto bimestre</t>
  </si>
  <si>
    <t>Seguimiento sexto bimestre</t>
  </si>
  <si>
    <t xml:space="preserve">ESTADO </t>
  </si>
  <si>
    <t>DISEÑO DE CONTROLES</t>
  </si>
  <si>
    <t>ATRIBUTO EFICIENCIA</t>
  </si>
  <si>
    <t xml:space="preserve">ATRIBUTO INFORMATIVO </t>
  </si>
  <si>
    <t>Materializó</t>
  </si>
  <si>
    <r>
      <t xml:space="preserve">"Observación  </t>
    </r>
    <r>
      <rPr>
        <sz val="11"/>
        <color rgb="FF000000"/>
        <rFont val="Calibri"/>
        <family val="2"/>
        <scheme val="minor"/>
      </rPr>
      <t>(en este campo se debe relacionar :  fecha de
revisión de la aplicación efectiva de los controles y quienés participaron en el seguimiento, si se identificaron nuevos riesgos, si se actualizan los controles existentes, en caso de materializarse el riesgo indicar por qué se materializó y formular un acción de mejora que mitigue la posibilidad de una nueva materialización; así mismo, esa acción  debe llevarse a la matriz de plan de mejoramiento e indicar en este campo el número de la acción de mejora)"</t>
    </r>
  </si>
  <si>
    <t>PROCESO</t>
  </si>
  <si>
    <t xml:space="preserve">ÍTEM DEL RIESGO </t>
  </si>
  <si>
    <t>OBJETIVO DEL PROCESO</t>
  </si>
  <si>
    <t>LÍDER DEL PROCESO</t>
  </si>
  <si>
    <t>RIESGO</t>
  </si>
  <si>
    <t>CAUSA INMEDIATA</t>
  </si>
  <si>
    <t>CAUSA RAIZ</t>
  </si>
  <si>
    <t xml:space="preserve">CLASE DE RIESGO </t>
  </si>
  <si>
    <t>CLASIFICACIÓN DEL RIESGO</t>
  </si>
  <si>
    <t>PROBABILIDAD RIESGO INHERENTE</t>
  </si>
  <si>
    <t>Nivel P</t>
  </si>
  <si>
    <t xml:space="preserve"> IMPACTO RIESGO INHERENTE</t>
  </si>
  <si>
    <t>Nivel I</t>
  </si>
  <si>
    <t>NIVEL O ZONA DE RIESGO INHERENTE</t>
  </si>
  <si>
    <t>Valor Zona de Riesgo</t>
  </si>
  <si>
    <t xml:space="preserve">
DESCRIPCIÓN DEL CONTROL
Estructura para la descripción del control:
Responsable (cargo) + periodicidad + acción (verbo rector, fuerte que indique acción -verifica, valida, coteja, compara) + como se realiza el control (en el como debe incluirse si el control es manual o automático) + que pasa con la desviación del control + evidencia del control.
Para cada causa debe existir un control. Un control puede ser tan eficiente que me ayude a mitigar varias causas, en estos casos se repite el control, asociado de manera independiente a la causa específica.</t>
  </si>
  <si>
    <t>Periodicidad de Ejecución del Control</t>
  </si>
  <si>
    <t>Evidencia Ejecución del Control</t>
  </si>
  <si>
    <t>IMPLEMENTACIÓN DE LOS CONTROLES</t>
  </si>
  <si>
    <t>TIPOLOGIA DEL CONTROL</t>
  </si>
  <si>
    <t xml:space="preserve">TIPO </t>
  </si>
  <si>
    <t xml:space="preserve">IMPLEMENTACIÓN </t>
  </si>
  <si>
    <t xml:space="preserve">DOCUMENTACIÓN </t>
  </si>
  <si>
    <t xml:space="preserve">FRECUENCIA </t>
  </si>
  <si>
    <t xml:space="preserve">EVIDENCIA </t>
  </si>
  <si>
    <t xml:space="preserve">PROBABABILIDAD RESIDUAL </t>
  </si>
  <si>
    <t>PROBABILIDAD RIESGO RESIDUAL</t>
  </si>
  <si>
    <t>IMPACTO RIESGO RESIDUAL</t>
  </si>
  <si>
    <t>ZONA DE RIESGO RESIDUAL</t>
  </si>
  <si>
    <t>Tratamiento del Riesgo</t>
  </si>
  <si>
    <t xml:space="preserve">Planeación Organizacional </t>
  </si>
  <si>
    <t>PO-RG1-CUA1-CON1</t>
  </si>
  <si>
    <t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t>
  </si>
  <si>
    <t>Jefe Oficina Asesora de Planeación</t>
  </si>
  <si>
    <t xml:space="preserve">1, Posibilidad de afectación reputacional por informes y/o reportes que incumplen los requisitos   debido a información incorrecta. </t>
  </si>
  <si>
    <t xml:space="preserve">por informes y/o reportes que incumplen los requisitos </t>
  </si>
  <si>
    <t xml:space="preserve">debido a información incorrecta. </t>
  </si>
  <si>
    <t xml:space="preserve">Gestión </t>
  </si>
  <si>
    <t>Ejecución y administración de procesos</t>
  </si>
  <si>
    <t xml:space="preserve">Alta </t>
  </si>
  <si>
    <t>Mayor</t>
  </si>
  <si>
    <t>ALTO</t>
  </si>
  <si>
    <t>El profesional universitario de la  OAP, cada que deba emitirse un reporte verificará: que la información entregada por las áreas cumpla con los requisitos de acuerdo con el tipo de informe y que corresponda a los soportes que dan respuesta a la trazabilidad de lo solicitado; en caso de encontrarse diferencias se enviará correo al área respectiva para que realice los ajustes pertinentes. Como evidencia queda el correo electrónico de la verificación.</t>
  </si>
  <si>
    <t>Cada que se requiera un informe</t>
  </si>
  <si>
    <t>Correo electrónico</t>
  </si>
  <si>
    <t>Manual</t>
  </si>
  <si>
    <t>Preventivo</t>
  </si>
  <si>
    <t>Sin Documentar</t>
  </si>
  <si>
    <t>Continua</t>
  </si>
  <si>
    <t xml:space="preserve">Con Registro </t>
  </si>
  <si>
    <t xml:space="preserve">Baja </t>
  </si>
  <si>
    <t xml:space="preserve">ALTO </t>
  </si>
  <si>
    <t>Reducir</t>
  </si>
  <si>
    <t>NO</t>
  </si>
  <si>
    <t>07/03/2024   En reunión sostenida entre el equipo de planeación (Jefe y profesionales) se analiza y se actualiza el riesgo a su vez se describe el control.   Se actualiza la Evaluación de los controles.     
Para el periodo evaluado el riesgo no se materializó; y teniendo en cuenta que se acaba de actualizar, la evidencia de los controles se reportará a partir del tercer seguimiento.</t>
  </si>
  <si>
    <t>17/04/2024  En reunión sostenida entre el equipo de planeación (Jefe y profesionales) se analiza y se actualiza el riesgo a su vez se describe el control.   Se actualiza la Evaluación de los controles.     
Para el periodo evaluado el riesgo no se materializó; y teniendo en cuenta que se acaba de actualizar, la evidencia de los controles se reportará a partir del tercer seguimiento.</t>
  </si>
  <si>
    <t>27/06/2024 Para el mes de mayo, La profesional universitaria de la OAP registra los informes sobre el segumiento en la ficha técnica de los proyectos, como de los valores.   Se validó con las areas y posteriomente se publicó en el SPI. Para el mes de junio la profesional universitaria de la Oficina Asesora de Planeación, se reunión con las dependencia para validar la información del SPI</t>
  </si>
  <si>
    <t>No</t>
  </si>
  <si>
    <t>3/09/2024 En el análisis correspondiente al cuarto bimestre del año realizado por el equipo de trabajo de la Oficina Asesora de Planeación, se evaluó la gestión del riesgo de gestión en cuestión. Tras revisar los controles implementados hasta la fecha, se validó su efectividad. En consecuencia, se concluye que el riesgo no se ha materializado.</t>
  </si>
  <si>
    <t>24/10/2024 En el análisis correspondiente al quinto bimestre del año, llevado a cabo por el equipo de trabajo de la Oficina Asesora de Planeación, se realizó una evaluación exhaustiva del riesgo de gestión en cuestión. Este análisis incluyó una revisión detallada de los controles implementados hasta la fecha, así como de su efectividad en la mitigación de posibles incidencias.    En conclusión, la efectiva gestión del riesgo hasta ahora ha resultado en la no materialización del mismo. Sin embargo, es fundamental mantener una vigilancia continua y proactiva, asegurando así que los controles se ajusten a la realidad cambiante y que la organización esté siempre preparada para enfrentar cualquier desafío que pudiera surgir en el futuro. La colaboración de todos los miembros del equipo es esencial para seguir fortaleciendo la gestión de riesgos dentro de nuestra institución.</t>
  </si>
  <si>
    <t xml:space="preserve">4/12/2024 En el análisis del sexto  bimestre realizado por el equipo de la Oficina Asesora de Planeación, se evaluó el riesgo de gestión y la efectividad de los controles implementados hasta el momento. Como resultado, se concluyó que el riesgo no se ha materializado gracias a una gestión efectiva. No obstante, es clave mantener una vigilancia constante y proactiva para adaptar los controles a posibles cambios y garantizar que la organización esté preparada para cualquier desafío futuro. La colaboración de todo el equipo es crucial para seguir fortaleciendo la gestión de riesgos en la institución.
</t>
  </si>
  <si>
    <t>ACTIVO</t>
  </si>
  <si>
    <t>PO-RG2-CAU1-CON1</t>
  </si>
  <si>
    <t>2. Posibilidad de afectación económica y reputacional  por inoportuno seguimiento al Plan de Desarrollo y demás planes institucionales debido a incumplimiento de cronogramas establecidos.</t>
  </si>
  <si>
    <t>por inoportuno seguimiento al Plan de Desarrollo y demás planes institucionales</t>
  </si>
  <si>
    <t>debido a incumplimiento de cronogramas establecidos.</t>
  </si>
  <si>
    <t xml:space="preserve">El Jefe de  la OAP , mínimo una vez al mes   verificará: el cumplimiento  del cronograma de los reportes o informes a entregar; en el marco de reunión de seguimiento con el equipo de trabajo, para ello tiene encuenta el cronograma establecido vs la información reportada por el personal del área.   En caso de haber incumplimientos se designará responsables de apoyo para requerir a las áreas la información; como evidencia del control queda el correo electrónico del jefe de planeación con la verificación del cronograma.    </t>
  </si>
  <si>
    <t>Minimo una vez al mes</t>
  </si>
  <si>
    <t>07/03/2024   En reunión sostenida entre el equipo de planeación (Jefe y profesionales) se analiza y se actualiza el riesgo, a su vez se describe el control.   Se actualiza la Evaluación de los controles.     
Para el periodo evaluado el riesgo no se materializó; se hace seguimiento al cumplimiento del cronograma y se creó en el calendario institucional, un  sistemas de alarmas para recordar a los responsables el cumplimiento de los reportes e informes de los cuales la OAP es el enlace.</t>
  </si>
  <si>
    <t xml:space="preserve">17/04/2024   En reunión sostenida entre el equipo de planeación (Jefe y profesionales) se analiza y se actualiza el riesgo a su vez se describe el control.   Se actualiza la Evaluación de los controles.                                                       Para el periodo evaluado el riesgo no se materializó; se hace seguimiento al cumplimiento del cronograma y se creó en el calendario institucional  sistemas de alarmas para recordar a los responsables el cumplimiento de los reportes e informes de los cuales la OAP es el enlace.      </t>
  </si>
  <si>
    <t xml:space="preserve">27/06/2024 se ha validado por parte del Jefe de la Oficina en reuniones con la dependencia que los reportes del mes de abril y mayo se entregan dentro del término establecido. En el archivo Proyectos - SPI - se encuentra pantallazo de publicación de la información de los proyectos de forma mensual. </t>
  </si>
  <si>
    <t>4/10/2024 En el análisis correspondiente al quinto bimestre del año, llevado a cabo por el equipo de trabajo de la Oficina Asesora de Planeación, se realizó una evaluación exhaustiva del riesgo de gestión en cuestión. Este análisis incluyó una revisión detallada de los controles implementados hasta la fecha, así como de su efectividad en la mitigación de posibles incidencias. En conclusión, la efectiva gestión del riesgo hasta ahora ha resultado en la no materialización del mismo. Sin embargo, es fundamental mantener una vigilancia continua y proactiva, asegurando así que los controles se ajusten a la realidad cambiante y que la organización esté siempre preparada para enfrentar cualquier desafío que pudiera surgir en el futuro. La colaboración de todos los miembros del equipo es esencial para seguir fortaleciendo la gestión de riesgos dentro de nuestra institución.</t>
  </si>
  <si>
    <t>4/12/2024 En el análisis del sexto bimestre realizado por el equipo de la Oficina Asesora de Planeación, se evaluó el riesgo de gestión y la efectividad de los controles implementados hasta el momento. Como resultado, se concluyó que el riesgo no se ha materializado gracias a una gestión efectiva. No obstante, es clave mantener una vigilancia constante y proactiva para adaptar los controles a posibles cambios y garantizar que la organización esté preparada para cualquier desafío futuro. La colaboración de todo el equipo es crucial para seguir fortaleciendo la gestión de riesgos en la institución.</t>
  </si>
  <si>
    <t xml:space="preserve">Comunicaciones </t>
  </si>
  <si>
    <t>CC-RG1-CAU1-CON1</t>
  </si>
  <si>
    <t>Fortalecer la imagen institucional de Indeportes Antioquia, como referente social del deporte en el departamento.</t>
  </si>
  <si>
    <t>Jefe Oficina de Comunicaciones</t>
  </si>
  <si>
    <t>Posibilidad de afectación reputacional por quejas masivas relacionadas con la circulación de información falsa o inoportuna en los medios de comuniación institucional,  debido a la entrega de información errada o inoportuna de parte de los procesos y/o dependencias proveedoras de la información.</t>
  </si>
  <si>
    <t>Por quejas masivas relacionadas con la circulación de información falsa o inoportuna en los medios de comuniación institucional.</t>
  </si>
  <si>
    <t>Debido a entrega de información errada o inoportuna de parte de los procesos y dependencias proveedoras de la información.</t>
  </si>
  <si>
    <t>Media</t>
  </si>
  <si>
    <t xml:space="preserve">Moderado </t>
  </si>
  <si>
    <t>MODERADO</t>
  </si>
  <si>
    <t xml:space="preserve">Los profesionales de la Oficina Asesora de Comunicaciones validarán la información con los voceros de los procesos y dependencias proveedoras de la información, antes de la difusión amplia en los medios de comunicación institucional. 
En caso de que la información sea sensible, los profesionales de la Oficina Asesora de Comunicaciones encargados de la producción de contenidos deben validar esta información sensible con el Gerente, el Subgerente o el Jefe de Oficina responsables del proceso, antes de difundirla ampliamente en los medios de comunicación institucional. 
En caso de llegarse a materializar el riesgo, desde la Oficina Asesora de Comunicaciones deberá definirse una acción de comunicación para aclarar la información errónea o inoportuna circulante, y contener o gestionar adecuadamente la crisis reputacional. 
La evidencia del control será la publicación aclaratoria en los medios de comunicación institucional. </t>
  </si>
  <si>
    <t>Mensual</t>
  </si>
  <si>
    <t>Correo Electrónico 
Whatsapp</t>
  </si>
  <si>
    <t>Documentado</t>
  </si>
  <si>
    <t>Baja</t>
  </si>
  <si>
    <t>Menor</t>
  </si>
  <si>
    <t>BAJO</t>
  </si>
  <si>
    <t>15/03/2024: El equipo de trabajo de la Oficina Asesora de Comunicaciones, luego de analizar la gestión de este primer bimestre del año, a propósito de este riesgo de gestión, se validó la efectividad de los controles definidos hasta la fecha, motivo por el cual, el riesgo no se materializó.</t>
  </si>
  <si>
    <t>30/04/2024: El equipo de trabajo de la Oficina Asesora de Comunicaciones, luego de analizar la gestión de este segundo bimestre del año, a propósito de este riesgo de gestión, se validó la efectividad de los controles definidos hasta la fecha, motivo por el cual, el riesgo no se materializó.</t>
  </si>
  <si>
    <t>22/07/2024: El equipo de trabajo de la Oficina Asesora de Comunicaciones, luego de analizar la gestión de este tercer  bimestre del año, a propósito de este riesgo de gestión,  validó la efectividad de los controles definidos hasta la fecha, motivo por el cual, el riesgo no se materializó.</t>
  </si>
  <si>
    <t xml:space="preserve">
28/09/2024: Luego de analizar la gestión de este 4° bimestre del año y revisar los informes periódicos de PQRSDF, a propósito de este riesgo de gestión, la Oficina Asesora de Comunicaciones validó que el riesgo no se materializó. Por lo tanto se concluye que, hasta la fecha, los controles definidos han sido efectivos. </t>
  </si>
  <si>
    <t xml:space="preserve">25/10/2024: En lo que va de gestión durante este 5° bimestre, y luego de revisar los informes periódicos de PQRSDF a propósito de este riesgo de gestión, la Oficina Asesora de Comunicaciones validó que el riesgo no se ha materializado. Por lo tanto se concluye que, hasta la fecha, los controles definidos han sido efectivos. </t>
  </si>
  <si>
    <t>21/01/2025: Luego de analizar la gestión de este 6° bimestre del año y revisar los informes periódicos de PQRSDF, a propósito de este riesgo de gestión, la Oficina Asesora de Comunicaciones validó que el riesgo no se materializó. Por lo tanto se concluye que, hasta la fecha, los controles definidos han sido efectivos.</t>
  </si>
  <si>
    <t>CC-RG2-CAU1-CON1</t>
  </si>
  <si>
    <t>Posibilidad de afectación reputacional por quejas masivas relacionadas con la circulación de información falsa o inoportuna en los medios de comuniación institucional, debido a errores humanos involuntarios en la redacción o publicación de información en los medios de comunicación institucional.</t>
  </si>
  <si>
    <t>Por quejas masivas relacionadas con la circulación de información falsa o inoportuna en los medios de comuniacción institucional.</t>
  </si>
  <si>
    <t>Debido a errores humanos involuntarios en la redacción o publicación de información en los medios de comunicación institucional.</t>
  </si>
  <si>
    <t xml:space="preserve">Los profesionales de la Oficina Asesora de Comunicaciones, y encargados de la producción de contenidos, validarán la información con los voceros de los procesos y dependencias proveedoras de la información, antes de la difusión amplia en los medios de comunicación institucional. </t>
  </si>
  <si>
    <t xml:space="preserve">Correo Electrónico 
Whatsapp
</t>
  </si>
  <si>
    <t>22/07/2024: Luego de analizar la gestión de este tercer  bimestre del año, a propósito de este riesgo de gestión, el equipo de trabajo de la Oficina Asesora de Comunicaciones   validó la efectividad de los controles definidos hasta la fecha, dejando registro de que el riesgo no se materializó.</t>
  </si>
  <si>
    <t xml:space="preserve">
4/12/2024: Luego de analizar la gestión de este quinto  bimestre del año, a propósito de este riesgo de gestión, el equipo de trabajo de la Oficina Asesora de Comunicaciones   validó la efectividad de los controles definidos hasta la fecha, dejando registro de que el riesgo no se materializó.</t>
  </si>
  <si>
    <t xml:space="preserve">21/01/2025: Luego de analizar la gestión de este 6° bimestre del año y revisar los informes periódicos de PQRSDF, a propósito de este riesgo de gestión, la Oficina Asesora de Comunicaciones validó que el riesgo no se materializó. Por lo tanto se concluye que, hasta la fecha, los controles definidos han sido efectivos. No se presentaron errores humanos. </t>
  </si>
  <si>
    <t>CC-RG3-CAU1-CON2</t>
  </si>
  <si>
    <t xml:space="preserve">Posibilidad de afectación reputacional por quejas masivas relacionadas con la circulación de información falsa o inoportuna en los medios de comunicación institucional, debido a la no disponibiliad de los soportes  tecnólogicos para la publicación de la información. </t>
  </si>
  <si>
    <t>Debido a la no disponibiliad de los soportes  tecnológicos para la publicación de la información.</t>
  </si>
  <si>
    <t xml:space="preserve">Los profesionales de la Oficina Asesora de Comunicaciones validarán la disponibilidad de los software para la publicación de la información. En caso  de encontrar novedades, se deben reportar a los profesionales encargados del soporte técnico. Como evidencia de este control, quedará registro por correo electrónico, WhatsApp o el SysAid. </t>
  </si>
  <si>
    <t>21/01/2025: Luego de analizar la gestión de este 6° bimestre del año y revisar los informes periódicos de PQRSDF, a propósito de este riesgo de gestión, la Oficina Asesora de Comunicaciones validó que el riesgo no se materializó. Por lo tanto se concluye que, hasta la fecha, los controles definidos han sido efectivos. Los soportes tecnólogicos para la publicación de la información funcionaron de manera normal.</t>
  </si>
  <si>
    <t xml:space="preserve">Investigación </t>
  </si>
  <si>
    <t>PI-RG1-CAU1-CON1</t>
  </si>
  <si>
    <t xml:space="preserve"> Contribuir al mejoramiento del sector desde la política hasta la acción a partir de la validación y sistematización de datos e información y al desarrollo del acervo de conocimientos relativos a la Actividad física a los referentes sociales desde el deporte, a la inclusión y oportunidades de acceso y al desarrollo sectorial para contribuir a la mejoría de la calidad de vida.</t>
  </si>
  <si>
    <t>Coordinador de Investigación</t>
  </si>
  <si>
    <t xml:space="preserve">Posibilidad de afectación reputacional por baja visualización del proceso de investigación en el medio debido al desconocimiento al interior del instituto. </t>
  </si>
  <si>
    <t>por baja visualización del proceso de investigación en el medio</t>
  </si>
  <si>
    <t>Debido al desconocimiento del proceso al interior de Indeportes</t>
  </si>
  <si>
    <t>El Profesional Universitario encargado del CINDA verificará con el área de Comunicaciones las estrategias diseñadas para visualizar del Centro de Investigaciones tanto para el público interno y externo y desarrollar espacios de socialización del objetivo del proceso. Así mismo, validará el presupuesto asignado en la vigencia para el desarrollo de investigaciones.</t>
  </si>
  <si>
    <t>semestral</t>
  </si>
  <si>
    <t>Reuniones periodicas. Procesos de socializacion. presentaciones grupales a la institución</t>
  </si>
  <si>
    <t>se ha realizado algunas publicaciones y esta pendiente programar un curso de investigacion para quienes quieran participar en la investigación</t>
  </si>
  <si>
    <t>9/07/2024 Se  viene trabajando en varios articulos que se supone aumentan la visualización del grupo. Se ha presentado en tres oportunidades el grupo de investigación</t>
  </si>
  <si>
    <t xml:space="preserve">El curso de investigación inicia el 15 de Julio/24 </t>
  </si>
  <si>
    <t>28/10/2024. Se realizó el taller de investigación, se inscribieron 20 personas y lo terminaron 11 personas. Se realizó una evaluación que está en las manos de talento humano. En general fue muy bien calificado</t>
  </si>
  <si>
    <t>14/01/2025. Se realizaronacciones encaminadas a mejorar las estrategias de publicación. Conjuntamnete con el area d efomento y desarrollo deportivo se inicio asesoria para la realizacion de estrategia de calificacion de datos de la subgerencia.</t>
  </si>
  <si>
    <t>PI-RG2-CAU1-CON1</t>
  </si>
  <si>
    <t xml:space="preserve">Posibilidad de afectación reputacional por baja calidad en la investigación debido a recursos tecnológicos insuficientes para los análisis estadísticos. </t>
  </si>
  <si>
    <t>por baja calidad en la investigación</t>
  </si>
  <si>
    <t>debido a recursos tecnológicos insuficientes para los análisis estadísticos.</t>
  </si>
  <si>
    <t>Fallas Tencológicas</t>
  </si>
  <si>
    <t xml:space="preserve">El Profesional Universitario encargado del CINDA validará con la Oficina de Sistemas la instalación del software de análisis estadístico. 
El Profesional Universitario encargado del CINDA verificará la inclusión de la necesidad de capacitación para el manejo del software de análisis estadístico en el Plan Institucional de Capacitación de la vigencia. 
</t>
  </si>
  <si>
    <t>Se instalo en el computador de Medicina el software de SPSS version 19 el cual Indeportes tienen al licencia.</t>
  </si>
  <si>
    <t>Se ha realizado Manual de software estadistico R</t>
  </si>
  <si>
    <t>Se realizó plan de presentación de plan básico estadístico por variables</t>
  </si>
  <si>
    <t>9/07/2024 Se inicio v la investigación de depresión con deportistas de Indeportes</t>
  </si>
  <si>
    <t>Plan de desarrollo con presupuesto por primera vez</t>
  </si>
  <si>
    <t>28/10/2024.  Este año se generó un recurso económico para el proceso de investigación. Se tiene proyectada la compra de tablas para los procesos de captura de datos y de un sistema de evaluación de la fuerza para ser implementado en una investigación del adulto mayor.</t>
  </si>
  <si>
    <t>14/01/2025. tanto el equipo de medicón de la fiuerza como tables para captura y manejo d einformación se inicio proceso de compra en conjunto con otras compras de el area de medician deportiva. Mediante un convenio interadministrativo con la empresa ESO.</t>
  </si>
  <si>
    <t>PI-RG3-CAUI-CON1</t>
  </si>
  <si>
    <t xml:space="preserve">Posibilidad de afectación reputacional por pérdida de Certificación de Min ciencias debido a no cumplir los requisitos propuestos para lograr el puntaje necesario.. </t>
  </si>
  <si>
    <t>por pérdida de Certificación de Min ciencias</t>
  </si>
  <si>
    <t>debido a no cumplir los requisitos propuestos para lograr el puntaje necesario..</t>
  </si>
  <si>
    <t>El Profesional Universitario encargado del CINDA verificará la presentación de productos científicos actualizados y publicaciones.</t>
  </si>
  <si>
    <t>Setiene tres articulos en proceso de publicaion</t>
  </si>
  <si>
    <t>Terminacion de articulo de investigacion en el área de salud y actividad física</t>
  </si>
  <si>
    <t>En fase final de terminación de artículo de investigación en odontologia</t>
  </si>
  <si>
    <t>9/07/2024 Hojas de vida de cada integrante en proceso de actualización</t>
  </si>
  <si>
    <t>Sale convocatoria de Minciencias para avalar grupos de investigación</t>
  </si>
  <si>
    <t>28/10/2024. Se terminaron de actualizar los diferentes CV de cada integrante del gruplac. Se espera que en marzo 2025 estemos de nuevo certificados y habalados como grupo C de MInciencias.</t>
  </si>
  <si>
    <t>14/01/2025. Se terminaron de actualizar los diferentes CV de cada integrante del gruplac. Se espera que en marzo 2025 estemos de nuevo certificados y habalados como grupo C de MInciencias.</t>
  </si>
  <si>
    <t>Capacitación para organizaciones deportivas</t>
  </si>
  <si>
    <t>CP-RG1-CAU1-CON1</t>
  </si>
  <si>
    <t>Promover los procesos de formación y capacitación no formal e informal con y para los actores del sector Deporte, la Recreación, la Actividad Física y la Educación Física en las 9 subregiones de Antioquia, partiendo de sus necesidades e intereses; propiciando la profundización, actualización, gestión y transferencia de conocimientos, que permitan el desarrollo de competencias y habilidades personales y profesionales, para usar y transferir conocimientos en diferentes contextos y afrontar los permanentes cambios que el sector requiere.</t>
  </si>
  <si>
    <t>Coordinador Sistema Departamental de Capacitación</t>
  </si>
  <si>
    <t>Posibilidad de afectación reputacional y económica para la institución por el incumplimiento parcial o total en la prestación de servicios de capacitación debido a la ausencia de garantías para el  contrato
Posibilidad de afectación reputacional y económica para la institución por el incumplimiento parcial o total en la prestación de servicios de capacitación contratados con terceros</t>
  </si>
  <si>
    <t xml:space="preserve">Incumplimiento parcial o total en la prestación de servicios de capacitación contratados con terceros
Incumplimiento parcial o total en el desarrollo de la agenda académica de capacitación.                                                      por el incumplimiento parcial o total en la prestación de servicios de capacitación  </t>
  </si>
  <si>
    <t>Deficiencia en proceso de validación y selección del oferente (proveedor no idóneo)
Ausencia de garantías para el  contrato
Lacsa y debil Supervisión y seguimiento.                                             debido a la ausencia de garantías para el  contrato,</t>
  </si>
  <si>
    <t>Gestión</t>
  </si>
  <si>
    <t>El/la Resposable del Sistema Departamental de Capacitación con personal de apoyo realizara el seguimiento y monitoreo constante y riguroso a la contratacion y a la ejecucion para identificacion de posibles incumplimientos y realizar alertas y acciones de mejora</t>
  </si>
  <si>
    <t>Continuo</t>
  </si>
  <si>
    <t>Estudios previos 
Propuestas oferentes
Contrato o convenio
Polizas o garantias constituidas para el contrato
Informes de seguimiento de
ejecución física y financiera</t>
  </si>
  <si>
    <t xml:space="preserve">Aun no se ha iniciado el proceso de contratación </t>
  </si>
  <si>
    <t>Iniciado el proceso de contratación y en etapa de perfeccionamiento. Aun no se inicia el desarrollo de la agenda de capacitación en el territorio</t>
  </si>
  <si>
    <t xml:space="preserve">No se ha presentado algún tipo de incumplimiento parcial o total en la prestación de servicios de capacitación contratados con terceros que derive en un posible incumplimiento parcial o total en el desarrollo de la agenda académica de capacitación. </t>
  </si>
  <si>
    <t>N/A</t>
  </si>
  <si>
    <t>A partir de esta fecha, 29/10/2024, este riesgo pasa al estado de inactivo, ya que la gestora del proceso de Capacitación para las organizaciones deportivas, manifiesta que el ajuste que hizo la Oficina Asesora de Planeación, al riesgo inicialmente identificado por la gestora, en cuanto a la causa raíz, desconoce la gestión interna del proceso. El ajuste realizado no fue concertado con los responsables del proceso, por lo cual se decide declararlo INACTIVO y dejar activo solamente el riesgo CP-RG2-CAU1-CON1, el cual también tuvo que ser redefinido dado que la propuesta de causa raíz tampoco fue claramente identificada por la Oficina Asesora de Planeación ni consecuente con la naturaleza del proceso.</t>
  </si>
  <si>
    <t>INACTIVO</t>
  </si>
  <si>
    <t>CP-RG2-CAU1-CON1</t>
  </si>
  <si>
    <t xml:space="preserve">Posibilidad de afectación reputacional para la institución por el incumplimiento en el desarrollo de la agenda académica de capacitación debido a la no contratación del prestador del servicio </t>
  </si>
  <si>
    <t>Por el incumplimiento en el desarrollo de la agenda académica de capacitación</t>
  </si>
  <si>
    <t xml:space="preserve">Debido a la no contratación del prestador del servicio </t>
  </si>
  <si>
    <t> Gestión</t>
  </si>
  <si>
    <t>El/la Profesional Especializado/a del Sistema Departamental de Capacitación, con personal de apoyo, trimestralmente, verificará el cumplimiento de cronograma de contratación asociado a los procesos de capacitación, de forma manual, en caso de incumplimiento del cronograma, a través de correo electrónico o comunicación interna, se gererará una alerta a los roles asignados en el CAE y /o Subgerente de Fomento y Deporte Formativo. Como evidencia del control quedará el correo electrónico o la comunicación interna.</t>
  </si>
  <si>
    <t>Como evidencia del control quedará el correo electrónico o la comunicación interna.</t>
  </si>
  <si>
    <t>Aun no se ha iniciado el proceso de construcción de la agenda</t>
  </si>
  <si>
    <t xml:space="preserve">Agenda construída conjuntamente con los gerentes, ditrectores y/o coordinadores de Entes Deprotivos Municipales, pero para la fecha de estre reporte, sin ejecucion ya que aun no se ha iniciado el proceso de contratación </t>
  </si>
  <si>
    <t xml:space="preserve">Agenda construída conjuntamente con los gerentes, ditrectores y/o coordinadores de Entes Deprotivos Municipales, pero para la fecha de estre reporte, sin ejecucion ya que aun no se han perfeccionado los contratos de este servicio </t>
  </si>
  <si>
    <t>No se han presentado situaciones que conlleven a una posible afectación reputacional y económica para la institución por el incumplimiento parcial o total en el desarrollo de la agenda académica de capacitación debido a baja participación e inscripción en los procesos de formación</t>
  </si>
  <si>
    <t xml:space="preserve">A la fecha de este reporte, la contratación de los prestadores de servicios de capacitación ha avanzado y hasta ahora no se han presentado situaciones que conlleven a una posible afectación reputacional para la institución por el incumplimiento en el desarrollo de la agenda académica de capacitación </t>
  </si>
  <si>
    <t>A la fecha de este reporte, la contratación de los prestadores de servicios de capacitación finalizón y no se presentaron situaciones que constituyeran a una posible afectación reputacional para la institución por el incumplimiento en el desarrollo de la agenda académica de capacitación.</t>
  </si>
  <si>
    <t xml:space="preserve">Apoyo Técnico, Científico y Psicosocial </t>
  </si>
  <si>
    <t>AT-RG1-CAU1-CON1</t>
  </si>
  <si>
    <t>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t>
  </si>
  <si>
    <t>Subgerente de Altos Logros -  Jefe de Oficina de Medicina Deportiva</t>
  </si>
  <si>
    <t>Posibilidad de afectación reputacional y económica ante la deserción de atletas por mejores ofertas de otros departamentos debido al incumplimiento en la entrega de apoyos a los atletas</t>
  </si>
  <si>
    <t>Por mejores ofertas de otros departamentos</t>
  </si>
  <si>
    <t>Debido al incumplimiento en la entrega de apoyos a los atletas</t>
  </si>
  <si>
    <t xml:space="preserve">
1. El subgerente de Deporte Asociado y Altos Logros y los profesionales del area metodológica y social realizan y validan el seguimiento mensual en la realización del  comité de evaluación de apoyos y desembolso del recurso a los atletas.
En caso de una desviación en el control, los mencionados anteriormente se reunirán para evaluar las causas subyacentes, basándose en los listados de los atletas, y registrarán sus conclusiones en un acta. Se implementarán las acciones correctivas necesarias para garantizar la integridad y eficiencia en la asignación de recursos. Las evidencias del control son "Resoluciones de entrega de apoyo técnico, científico y  psicosociales.
Listados
Actas de Comité Evaluador
CPD"
</t>
  </si>
  <si>
    <t>Resoluciones de entrega de apoyo técnico, científico y  psicosociales.
Listados
Actas de Comité Evaluador
CPD</t>
  </si>
  <si>
    <t>29 /- FEBRERO / 2024 verificar por parte de los miebros del  comite coordinador del programa en el primer y segundo comite de apoyos  del año 29 de enero y 27 de febrero en donde se revisaron los casos una a una para otorgar los apoyos en resoluciones (2024000086 y 2024000204) oportunamente en los tiempos estipulados a quienes tiene el merito bajo la resolucion 479 de 2020</t>
  </si>
  <si>
    <t>30 / Abril / 2024 verificar por parte de los miebros del  comite coordinador del programa en el comite de apoyos del mes de marzo y abril, (7 de marzo y 23 de abril) en donde se revisaron los casos una a una para otorgar los apoyos en resoluciones de cada mes y apoyo oportunamente en los tiempos estipulados a quienes tiene el merito bajo la resolucion 479 de 2020</t>
  </si>
  <si>
    <t>30 / junio / 2024 se verifico por parte de los integrantes del  comite coordinador del programa, segun resolucion 479, en reunion de apoyos del 16 mayo y 17 junio; donde se revisaron los casos segun postulaciones o casos especiales  para otorgar los apoyos en resolucione de manera oportuna en los tiempos estipulados a quienes tiene el merito bajo la resolucion 479 de 2020</t>
  </si>
  <si>
    <t xml:space="preserve">30/08/2024 Se verifico durante el perido de Julio y agosto por los integrantes del comite coordinador de apoyos y basados en la resulucion 479 de 2020 todos los casos postulados para entregar bajo acta de la reunion y resolucion de pago, los apoyos de manera oportuna en los tiempos determinados por la institucion a quienes tienen el merito deportivo </t>
  </si>
  <si>
    <t xml:space="preserve">30/10/2024 Se verifico durante el bimestre de septiembre y octubre en los comites coordinador del programa con sus integrantes, cada uno de los atletas y para atletas postulados bajo la resolucion 835 de 2024, para otorgar estimulos que constan en el acta  y resolucion de los comites de ambos meses, para ser entregados a los atletas y para atletas que tienen el merito de manera oportuna en los tiempo estipulados por la institucion
</t>
  </si>
  <si>
    <t>30/12/2024 Durante el periodo noviembre y diciembre se verifico por parte de los miembros del comite coordinador del programa y los metodologos que acompañan cada liga u organizacion deportiva, las postulaciones de atletas y para atletas que por la resolucion 835 de 2024, se postularon, para acceder a los estimulos otorgados por resultados deportivos o proyeccion. La informacion tratada en el comite queda registrada en las actas de la reunion y las resoluciones del respectivo apoyo.</t>
  </si>
  <si>
    <t>AT-RG2-CAU1-CON1</t>
  </si>
  <si>
    <t>Posibilidad de afectación económica y reputacional por posible destinación inadecuada del recurso económico debido a la utilizacion inadecuada por parte de las ligas, para la participación de los atletas en eventos a través de convenios con las Ligas deportivas</t>
  </si>
  <si>
    <t xml:space="preserve"> Por posible destinación inadecuada del recurso económico</t>
  </si>
  <si>
    <t>Debido a la utilizacion inadecuada del recurso por parte  de las ligas, para la participación de los atletas en eventos a través de convenios con las Ligas deportiva</t>
  </si>
  <si>
    <t>Fraude Externo</t>
  </si>
  <si>
    <t xml:space="preserve">Muy Baja </t>
  </si>
  <si>
    <t>Los metodólogos de la subgerencia  realizarán revisión y validarán las condiciones y estado de las ligas para luego hacer la Supervisión del convenio según el momento en hagan la solicitud, según la necesidad del servicio.En caso de una desviación en el control se deben implementar medidas para revisar de manera mas profunda los estados de los convenios de la mano con la evidencia del control que son el diligenciamiento de Analisis Financiero, solicitud del siguiente desembolso o liquidación del convenio.</t>
  </si>
  <si>
    <t>Diligenciamiento de Analisis Financiero, solicitud del siguiente desembolso o liquidación del convenio.</t>
  </si>
  <si>
    <t>Muy baja</t>
  </si>
  <si>
    <t>EXTREMO</t>
  </si>
  <si>
    <t>29 / febrero / 2024 Verificar y controlar las solicitudes de desembolso y posterior rendicion de cuentas por parte del supervisor del convenio a traves de la revision y visto bueno de la documentacion presentada por la liga para el desembolso y legalizacion cada vez que hay un requerimiento de estos, que a su vez quedan consignados en el expediente contractual de cada convenio.
Para este bimestre no se generan evidencias ya que al fecha, no se han celebrado convenios 2024 con las ligas.</t>
  </si>
  <si>
    <t>30 / abril / 2024 Verificar y controlar las solicitudes de desembolso y posterior rendicion de cuentas por parte del supervisor del convenio a traves de la revision y visto bueno de la documentacion presentada por la liga para el desembolso y legalizacion cada vez que hay un requerimiento de estos, que a su vez quedan consignados en el expediente contractual de cada convenio.
Para este bimestre de marzo y abril no se generan evidencias ya que al fecha, no se han celebrado convenios 2024 con las ligas.</t>
  </si>
  <si>
    <t>30 / junio / 2024 se verifico y controlo las solicitudes de desembolso  que llegaron en el mes de mayo y junio y posterior rendicion de cuentas por parte del supervisor de los convenios a traves de la revision y visto bueno de la documentacion que presentaron las ligas para el desembolso y legalizacion cada vez que hay un requerimiento de estos.
Toda la documentacion que hace parte de las solicitudes y legalizacion quedan archivadas en el expediente contractual de cada convenio.</t>
  </si>
  <si>
    <t>30/08/2024 Se reviso todas las solicitudes de desembolso que tramitaron las ligas ante Indeportes durante el mes de julio y agosto para aprobar la respectiva consignacion del recurso solicitado, por parte del metodologo supervisor; Tambien se revisa la documentacion de las respectivas rendiciones de cuentas cada que llegan los informes. Toda la informacion y documentacion que llega, queda almacenada en el expediente contractual de cada convenio con las ligas</t>
  </si>
  <si>
    <t>30/10/2024 Se reviso  las solicitudes de desembolso que tramitaron las ligas ante Indeportes durante el bimestre de de septiembre y octubre, donde se  aprobo la respectiva autorizacion para que se consignara el recurso solicitado. Esta revision y aprobacion fue realizada por parte del metodologo supervisor; Tambien se revisa la documentacion de las respectivas  rendiciones de cuentas cada que las ligas lo presentan. Toda la informacion y documentacion, queda almacenada en el expediente contractual de cada convenio con las ligas y en la ruta del sistema mercurio.</t>
  </si>
  <si>
    <t>30/12/2024 Durante el periodo de noviembre diciembre se revisaron las solcitudes de desembolsos presentadas por las ligas u organizaciones deportivas para su respectiva revision y autorizacion de pago, por parte del metodologo supervisor de cada convenio; Tambien se revisan posteriormente los documentos aportados para la respectiva legalizacion y rendicion de cuentas. Toda la informacion de la solcitud del desembolso y legalizacion o rendicion de cuentas, queda almacenada en el expediente contractual.</t>
  </si>
  <si>
    <t>AT-RG3-CAU1-CON1</t>
  </si>
  <si>
    <t>Posibilidad de afectación económica  por destinación inadecuada del recurso económico para la participación y preparación de los atletas de los CEDEP en eventos a través de convenios con las Ligas deportivas debido a la Desviación de los recursos económicos a fines diferentes  para los cuales se celebro el convenio entre indeportes y  las ligas deportivas</t>
  </si>
  <si>
    <t>Por destinación inadecuada del recurso económico para la participación y preparación de los atletas de los CEDEP en eventos a través de convenios con las Ligas deportivas</t>
  </si>
  <si>
    <t>Debido a la Desviación de los recursos económicos a fines diferentes  para los cuales se celebro el convenio entre indeportes y  las ligas deportivas</t>
  </si>
  <si>
    <t>El subgrerente de Altos Logros y los Metodólogos realizaran comite para definir, asignar y validar recursos que seran entregados a las ligas que tienen CEDEP y hacer  la Supervisión del convenio o contrato firmado con las ligas deportivas, según el momento en hagan la solicitud, según la necesidad del servicio.En caso de una desviación en el control se deben implementar medidas para revisar de manera mas profunda los estados de los convenios de la mano con la evidencia del control que son el diligenciamiento de Analisis Financiero, solicitud del siguiente desembolso o liquidación del convenio.Diligenciamiento formato:
Registro fotográfico evento</t>
  </si>
  <si>
    <t>Diligenciamiento de Analisis Financiero, solicitud del siguiente desembolso o liquidación del convenio.
Diligenciamiento formato:
Registro fotográfico evento</t>
  </si>
  <si>
    <t>"29 / febrero / 2024 Verificar y controlar las solicitudes de desembolso antes de ser aprobadas y posterior rendicion de cuentas para su legalizacion por parte del metodologo supervisor del convenio con las ligas que tienen CEDEP a traves de las revisiones de solicitud e informes de legalizacion de la documentacion presentada por la liga, cada vez que hay un requerimiento de estos, que a su vez quedan consignados en el expediente contractual de cada convenio.
Para este bimestre no se generan evidencias ya que al fecha, no se han celebrado convenios 2024 con las ligas que operan los CEDEP."</t>
  </si>
  <si>
    <t>30 / abril / 2024 Verificar y controlar las solicitudes de desembolso antes de ser aprobadas y posterior rendicion de cuentas para su legalizacion por parte del metodologo supervisor del convenio con las ligas que tienen CEDEP a traves de las revisiones de solicitud e informes de legalizacion de la documentacion presentada por la liga, cada vez que hay un requerimiento de estos, que a su vez quedan consignados en el expediente contractual de cada convenio.
Para este bimestre de marzo abril se generaon solicitudes de desembolso de levantamiento de pesas y ciclismo.</t>
  </si>
  <si>
    <t xml:space="preserve">30 / junio / 2024 Se verifico y controlo las solicitudes de desembolso previamente para ser aprobadas y posterior se reviso y se verifico la rendicion de cuentas para su legalizacion por parte del metodologo supervisor del convenio con las ligas que tienen CEDEP,  a traves de las revisiones de solicitud e informes de legalizacion de la documentacion presentada por la liga, cada vez que hay un requerimiento de estos. 
Toda la documentacion que hace parte de las solicitudes y legalizacion quedan archivadas en el expediente contractual de cada convenio.
En este bimestre solicitaron desembolso liga de pesas y ciclismo; atletismo firmo convenio pero aun no solicita desembolso
</t>
  </si>
  <si>
    <t>30/08/2024 Se reviso todas las solicitudes de desembolso que tramitaron las ligas ante Indeportes que tienen CEDEP durante el mes de julio y agosto para aprobar la respectiva consignacion del recurso solicitado, por parte del metodologo supervisor; Tambien se revisa la documentacion de las respectivas rendiciones de cuentas cada que llegan los informes. Toda la informacion y documentacion que llega, queda almacenada en el expediente contractual de cada convenio con las ligas</t>
  </si>
  <si>
    <t>30/10/2024 Se reviso las solicitudes de desembolso que tramitaron las ligas que tienen convenio de CEDEP ante Indeportes durante el bimestre de de septiembre y octubre, donde se  aprobo la respectiva autorizacion para que se consignara el recurso solicitado. Esta revision y aprobacion fue realizada por parte del metodologo supervisor; Tambien se revisa la documentacion de las respectivas  rendiciones de cuentas cada que las ligas lo presentan. Toda la informacion y documentacion, queda almacenada en el expediente contractual de cada convenio con las ligas y en la ruta del sistema mercurio.</t>
  </si>
  <si>
    <t>30/12/2024 Para el periodo noviembre - diciembre se revisaron las solicitudes de desembolso que radicaron cada una de las ligas que tienen CEDEP. por parte del metodologo supervisor, Posteriormente a esto y una vez ejecutado el recuerso, se revisa la respectiva legalizacion o rendicion de cuenta. Toda la informacion de la solcitud del desembolso y legalizacion o rendicion de cuentas, queda almacenada en el expediente contractual.</t>
  </si>
  <si>
    <t>AT-RG4-CAU1-CON1</t>
  </si>
  <si>
    <t>Posibilidad de afectacion economica por inasistencia de los atletas  a las evaluaciones programadas que pueda compremeter la salud y rendimiento deportivo de los paraatletas y atletas.  Debido a que los deportistas no consideran la importancia Control biomedico del entrenamiento(CBE)</t>
  </si>
  <si>
    <t>Por inasistencia de los atletas a las evaluaciones programadas que pueda compremeter la salud y rendimiento deportivo de los paraatletas y atletas</t>
  </si>
  <si>
    <t>Debido a que los deportistas no consideran la importancia Control biomedico del entrenamiento(CBE)</t>
  </si>
  <si>
    <t>El Jefe de la Oficina de Medicina Deportiva debe Implementar la estrategia de paso previo al control médico como requisito para la gestión de los apoyos otorgados a atletas y para- atletas y disminuir las inasistencias por parte de los deportista.
En caso de desviación del control expuesto, se debe revisar y ajustar la estrategia, mejorar la comunicación y resolver cualquier problema logístico que impida la efectiva implementación del control médico. Una evaluación continua y la incorporación de feedback de todos los involucrados ayudarán a optimizar el proceso y reducir las inasistencias, de la mano de las evidencias de control formato de atenciones realizadas.</t>
  </si>
  <si>
    <t xml:space="preserve">Mensual </t>
  </si>
  <si>
    <t>Formato de atenciones realizadas</t>
  </si>
  <si>
    <t xml:space="preserve">Leve </t>
  </si>
  <si>
    <t xml:space="preserve">29/02/2024 A la fecha de este control, no se ha materializado el riesgo; ya que nos encontramos planeando y programando las actividades del año y del cutrienio, de igual manera estamos a la espera de la definición de las estrategias de atención de los deportistas por parte de la subgerencia de Deporte Asociado y Altos Logros.
La solicitud de atenciones paulatinamente se viene fortaleciendo. </t>
  </si>
  <si>
    <t>30 / abril / 2024 Controlar la asistencia de los atletas y para atletas al control biomédico, de acuerdo a los deportistas priorizados en el listado recibido por parte la subgerencia de deporte asociado y altos logros, el personal médico de acuerdo a sus deportes asignados revisara mensualmente quienes son los deportistas priorizados a atender en ese mes y dejaran la información consignada en INDEMED (historia clínica).</t>
  </si>
  <si>
    <t>30/junio/2024 Se verificó la asistencia de los atletas y para atletas al control biomédico, según  los deportistas priorizados en el listado recibido por parte la subgerencia de deporte asociado y altos logros. De acuerdo a la asignación deportiva que tiene cada médico, se revisó quienes eran los deportistas priorizados a atender durante el periodo  y se dejó la información consignada en INDEMED (historia clínica).</t>
  </si>
  <si>
    <t>03/09/2024 Se confirmó la asistencia de los deportistas a los diferentes controles biomédicos, registrados en el listado enviado por parte la subgerencia de deporte asociado y altos logros. De acuerdo a la asignación deportiva que tiene cada médico, se revisó quienes eran los deportistas priorizados a atender durante el periodo  y se dejó la información consignada en INDEMED (historia clínica), realizando el control biomédico.</t>
  </si>
  <si>
    <t>03/11/2024 Conforme al cronograma, se realizaron los controles biomédicos a todos los deportistas, tal como lo indica el listado de la Subgerencia de Deporte Asociado y Altos Logros. Durante las evaluaciones, se revisaron los parámetros físicos, fisiológicos y clínicos de cada atleta, y se registraron los hallazgos en INDEMED. Este seguimiento permite identificar posibles riesgos para la salud, ajustar los planes de entrenamiento y optimizar el rendimiento deportivo.</t>
  </si>
  <si>
    <t>14/01/2025 Se realizaron oportunamente las evaluaciones programadas y se acompañaron los eventos deportivos que fueron programados y a los se requeria de nuestro acompañamiento.</t>
  </si>
  <si>
    <t>AT-RG5-CAU1-CON1</t>
  </si>
  <si>
    <t xml:space="preserve">Posibilidad de afectacion economica por falta de personal medico  para apoyar los controles biomedicos del entrenamiento(CBE) . Debido a  demoras en la consecucion del personal </t>
  </si>
  <si>
    <t>Por falta de personal medico para apoyar los controles biomedicos del entrenamiento(CBE)</t>
  </si>
  <si>
    <t>Debido a demoras en la consecucion del personal</t>
  </si>
  <si>
    <t>Catastrófico</t>
  </si>
  <si>
    <t>El Jefe de la Oficina de Medicina Deportiva solicitará  al área de Talento Humano el nombramiento de personal en los cargos vacantes de la Oficina de Medicina Deportiva que permita mejora la eficiencia en las tareas del área.  
En caso de desviación del control expuesto es necesario hacer un seguimiento continuo por parte del Jefe de la Oficina de Medicina con el área de Talento Humano para asegurar que se cubran los vacantes de manera oportuna y efectiva, y se evalúe regularmente el impacto de estos nombramientos en la eficiencia del área.Evidencias del control:
Oficio</t>
  </si>
  <si>
    <t xml:space="preserve">Anual </t>
  </si>
  <si>
    <t xml:space="preserve">Oficio </t>
  </si>
  <si>
    <t>Detectivo</t>
  </si>
  <si>
    <t>Aleatoria</t>
  </si>
  <si>
    <t>30 / abril / 2024 Al inicio de cada año, el jefe del área de medicina deportiva revisara la cantidad de deportistas a atender, para realizar el análisis de la cantidad de personal médico que se debe contratar para cumplir con el control biomédico del entrenamiento.
La evidencia que se presenta es el correo con la solicitud de la documentación requerida para el proceso de contratación y la ruta de contratos de mercurio.</t>
  </si>
  <si>
    <t>30/junio/2024 El jefe del área de medicina deportiva validó que la atención de los deportistas se mantenga de acuerdo a la planeación inicial y a las necesidades de la oficina de medicina deportiva,  con relación a la disponibilidad de personal para garantizar la atención de estos durante el período.</t>
  </si>
  <si>
    <t>03/09/2024 A la fecha el jefe de la oficina de Medicina  Deportiva confirmó el logro de la contratación del personal suficiente para la ejecución o realización de los diferentes controles biomedicos de los atletas que se encuentran en el listado de la Subgerencia de Deporte Asociado y Altos Logros.</t>
  </si>
  <si>
    <t>03/11/2024 El jefe de la Oficina de Medicina Deportiva ha confirmado que se ha logrado conformar el equipo médico para atender las necesidades de control biomédico de todos los atletas enlistados por la Subgerencia de Deporte Asociado y Altos Logros.</t>
  </si>
  <si>
    <t>14/01/2025 El jefe de la Oficina de Medicina Deportiva ha confirmado que se ha logrado conformar el equipo médico para atender las necesidades de control biomédico de todos los atletas enlistados por la Subgerencia de Deporte Asociado y Altos Logros.</t>
  </si>
  <si>
    <t>AT-RG6-CAU1-CON1</t>
  </si>
  <si>
    <t>Posibilidad de afectacion reputacional por la no la ejecución oportuna de las actividades del área de Medicina Deportiva considerando las limitaciones presupuestales debido a la falta de recursos para su desarrollo.</t>
  </si>
  <si>
    <t>Por la no la ejecución oportuna de las actividades del área de Medicina Deportiva considerando las limitaciones presupuestales</t>
  </si>
  <si>
    <t>debido a la falta de recursos para su desarrollo.</t>
  </si>
  <si>
    <t xml:space="preserve">El Jefe de la Oficina de Medicina Deportiva gestionará los recursos con la alta dirección.
En caso de desviación del control expuesto es necesario mantener una comunicación constante por correo electrónico para ajustar las estrategias y recursos según las prioridades de la alta dirección. La capacidad de tomar decisiones informadas y realizar evaluaciones periódicas. La evidencia del control: correo electrónico </t>
  </si>
  <si>
    <t xml:space="preserve">Correo Electrónico </t>
  </si>
  <si>
    <t>30 / abril / 2024 Verificar por parte del jefe del área de medicina deportiva cada mes, que se cuente con los insumos y materiales necesarios, para cumplir con las actividades de control biomédico del entrenamiento para los deportistas priorizados de acuerdo al listado recibido por parte la subgerencia de deporte asociado y altos logros.
Para este bimestre se le solicita a todo el personal del área de medicina deportiva que informen a través de correo electrónico cuando requieran insumos y/o materiales para las atenciones.</t>
  </si>
  <si>
    <t xml:space="preserve">30/junio/2024 Se verificó por parte del jefe del área de medicina deportiva la disponibilidad de insumos y materiales necesarios, para cumplir con las actividades de control biomédico del entrenamiento para los deportistas priorizados de acuerdo al listado recibido por parte la subgerencia de deporte asociado y altos logros. Asi mismo, se aplica encuesta de satisfacción a los usuarios de medicina deportiva para conocer el grado de satisfacción frente al servicio y determinar en caso de ser necesario acciones de mejora frente al servicio.
</t>
  </si>
  <si>
    <t>03/09/2024 El jefe de la oficina de Medicina Deportiva validó que existe el presupuesto requerido para la compra de insumos  con los cuales se realiza del control biomédico y la atención especializada de los diferentes profesionales de la oficina de Medicina Deportiva.</t>
  </si>
  <si>
    <t>03/11/2024 Gracias a la gestión realizada, se ha confirmado la disponibilidad presupuestal para la compra de insumos médicos y la renovación de equipos, lo cual permitirá a la Oficina de Medicina Deportiva continuar ofreciendo servicios de alta calidad a los atletas de alto rendimiento.</t>
  </si>
  <si>
    <t>14/01/2025 Las acciones de mantenimiento correctivo y/o preventivo, incluso la compra de algunos equipos fue realizada mediante un contrato interadministrativo con una empresa del estado llamada ESU</t>
  </si>
  <si>
    <t>Deporte</t>
  </si>
  <si>
    <t>RD-RG1-CAU1-CON1</t>
  </si>
  <si>
    <t>Proporcionar a las escuelas deportivas del departamento de Antioquia herramientas y elementos físicos tales como asesorías, capacitaciones, entrega de dotaciones deportivas, festivales deportivos y alianzas con otras entidades, para que estas promuevan en los niños y niñas el desarrollo de las habilidades, capacidades motrices, físicas, psicológicas y sociales y así facilitarles la elección deportiva y/o la adquisición de hábitos de vida saludable.</t>
  </si>
  <si>
    <t xml:space="preserve">???????Coordinador de Escuelas Deporte Formativo
</t>
  </si>
  <si>
    <t>Posibilidad de afectación reputacional por incumplimiento de los temas programados para los eventos y acompañamientos municipales, debido a variación de la planeación del cronograma preestablecido.</t>
  </si>
  <si>
    <t>Por incumplimiento de los temas programados para los eventos de los eventos y acompañamientos  municipales.</t>
  </si>
  <si>
    <t>Debido a variación del cronograma y temáticas de los eventos.</t>
  </si>
  <si>
    <t xml:space="preserve">Ejecución y Administración de procesos. </t>
  </si>
  <si>
    <t>El Lider del proceso, (profesional Universitario) y  equipo de trabajo (técnicos y contratistas), mensualmente Verifican el cumplimiento de los cronográmas de tabajo, a través de informes mensuales. En caso de haber incumplimiento del cronográma se reprogramará, se evaluarán las razones y se socializará con el equipo de trabajo y los usuarios para dar continuidad  y cumplimiento al cronográma.Como evidencia del control se tendrá el archivo excel y los informes mensuales.</t>
  </si>
  <si>
    <t>mensualmente</t>
  </si>
  <si>
    <t>archivo excel y los informes mensuales.</t>
  </si>
  <si>
    <t>Al 29 de febrero NO SE EJECUTARON ACTIVIDADES</t>
  </si>
  <si>
    <t xml:space="preserve">Al 30 de abril de 2024 el equipo de trabajo evidencia que no se ha materializado el riesgo ya que aún estamos en procesos de entrega de cronogramas y temáticas a tratar, y las acciones realizadas no han tenido modificación y cumplen con la satisfacción según las evaluaciones realizadas.
</t>
  </si>
  <si>
    <t xml:space="preserve">02/07/2024: El equipo de trabajo del proceso Deporte Formativo, luego de analizar la gestión de estetercer bimestre del año,   validó la efectividad de los controles definidos hasta la fecha, motivo por el cual, el riesgo no se materializó.
</t>
  </si>
  <si>
    <t>30/08/2024: El equipo de trabajo del proceso Deporte Formativo, luego de analizar la gestión de este tercer bimestre del año,   validó la participación activa de los municipios en la oferta del programa, motivo por el cual, el riesgo no se materializó.</t>
  </si>
  <si>
    <t>29/10/2024: El equipo de trabajo del proceso Deporte Formativo, luego de analizar la gestión de este quinto bimestre del año, validó la participación activa de los municipios en la oferta del programa, motivo por el cual, el riesgo no se materializó.</t>
  </si>
  <si>
    <t>16/12/2024: El equipo de trabajo del proceso Deporte Formativo, luego de analizar la gestión de este sexto y último bimestre del año, validó la participación activa de los municipios en la oferta del programa, motivo por el cual, el riesgo no se materializó.</t>
  </si>
  <si>
    <t>RD-RG2-CAU1-CON1</t>
  </si>
  <si>
    <t>Posibilidad de afectación reputacional por la baja participación de los municipios en los diferentes  procesos propuestos , debido a la ausencia en estos de una adecuada estructura municipal del Deporte Formativo</t>
  </si>
  <si>
    <t>Por la baja participación de los municipios como sedes de los eventos propuestos por el proyecto.</t>
  </si>
  <si>
    <t>Debido a la ausencia en los municipios de una adecuada estructura administrativa y ténica para el deporte formativo</t>
  </si>
  <si>
    <t>Lider (profesional Universitario) del proyecto Deporte Formativo y los técnicos del proyecto</t>
  </si>
  <si>
    <t>anual</t>
  </si>
  <si>
    <t>Desarrollo de todos los eventos programados en diferentes municipios.</t>
  </si>
  <si>
    <t>NO SE EJECUTARON ACTIVIDADES</t>
  </si>
  <si>
    <t>No se ha materializado el riesgo, por ahora estamos en el proceso de convocatorias de participación y propuesta de municipios para las sedes de los eventos programados.</t>
  </si>
  <si>
    <t xml:space="preserve">27/07/2024 No se ha materializado el riesgo, las propuesta han sido acogidas por los municipios y se ha logrado la participación. </t>
  </si>
  <si>
    <t>30/08/2024: El equipo de trabajo del proceso Deporte Formativo, luego de analizar la gestión de este tercer bimestre del año, validó la efectividad de los controles definidos hasta la fecha, motivo por el cual, el riesgo no se materializó. No obstante, este análisis también nos invitó a entender que este riesgo no depende de nuestra gestión y no podría ser valorada la reputación de la entidad por la participación o no del público objetivo, por tanto se solicitó la inactivación del mismo y se analizará la posible existencia de otro riesgo en el programa.</t>
  </si>
  <si>
    <t xml:space="preserve">Sin Autoevaluación </t>
  </si>
  <si>
    <t>Inactivo</t>
  </si>
  <si>
    <t xml:space="preserve">Juegos Deportivos Institucionales </t>
  </si>
  <si>
    <t>JD-RG1-CAU1-CON1</t>
  </si>
  <si>
    <t> Fomentar la práctica del deporte, la educación física y la recreación en el departamento de Antioquia a través del diseño y acompañamiento de programas y proyectos orientados a la población en general y grupos especiales.</t>
  </si>
  <si>
    <t>Subgerente de Fomento y Desarrollo Deportivo</t>
  </si>
  <si>
    <t>Posibilidad de afectación reputacional por incumplimiento de la programación de los juegos debido a retraso en la configuración de los parametros de inscripción para los diferentes eventos deportivos por fallas externas del sistema</t>
  </si>
  <si>
    <t>por incumplimiento de la programación de los juegos</t>
  </si>
  <si>
    <t>debido a retraso en la configuración de los parametros de inscripción para los diferentes eventos deportivos por fallas externas del sistema</t>
  </si>
  <si>
    <t>Alto</t>
  </si>
  <si>
    <t>30/04/2024 El profesional Universitario del proceso Juegos Deportivos cada que se presente un evento  en un municipio  validará que se cuente con la carta fundamental públicada  oportunamente y verificará que se socialice a los municipio o entes deportivos.                            En caso de que no se cuente con la carta fundamental, se retraza el evento hasta que el instituto emita la carta fundamental ya que es requisito indispensable para la ejecución del evento.                                                              Como evidencia del control, esta la carta fundamental firmada por cada evento institucional.</t>
  </si>
  <si>
    <t>Semestral</t>
  </si>
  <si>
    <t>Si</t>
  </si>
  <si>
    <t>Automático</t>
  </si>
  <si>
    <t xml:space="preserve">30/04/2024  para este bimestre no habían actualizado las cartas fundamentales, se estaba en proceso de planeación y postulación de sedes para los mismos                                                               </t>
  </si>
  <si>
    <t>30/04/2024  para esta fecha se han actualizado las cartas fundamentales de festivales deportivos escolares y juegos Campesinos permitiendo la parametrización oportuna en DeportesAnt.                                                                                 .</t>
  </si>
  <si>
    <t>28/06/2024 Después de analizar la gestión del tercer bimestre de este año, el equipo de trabajo del proceso Juegos Deportivos confirman la efectividad de los controles establecidos hasta la fecha, lo que ha evitado la materialización del riesgo de gestión.                                            02/09/2024 hasta la fecha se han realizado sin contratiempos los juegos campesinos y los festivales escolares cumpliendo igualmente con los cronogramas previamentes establecidos con convenios interadministrativos con cada municipalidad</t>
  </si>
  <si>
    <t>02/09/2024 hasta la fecha se han realizado sin contratiempos los juegos campesinos y los festivales escolares cumpliendo igualmente con los cronogramas; con lo que podemos establecer que los controles estan bien y no se ha materializado el riesgo</t>
  </si>
  <si>
    <t>30/10/2024en el bimestre se han realizado sin contratiempos los juegos intercolegiados zonales y finales departamentales cumpliendo igualmente con los cronogramas; con lo que podemos establecer que los controles estan bien y no se ha materializado el riesgo</t>
  </si>
  <si>
    <t>17/12/2024en el bimestre se han realizado sin contratiempos los  zonales y final de juegos deportivos departamentales cumpliendo igualmente con los cronogramas; con lo que podemos establecer que los controles estan bien y no se ha materializado el riesgo</t>
  </si>
  <si>
    <t>JD-RG2-CAU1-CON1</t>
  </si>
  <si>
    <t>Posibilidad de afectación reputacional por   falta de postulaciones de los municipios para ser sede de ejecución de los juegos debido a falta de incentivos para fomentar la participación.</t>
  </si>
  <si>
    <t>por falta de postulaciones de los municipios para ser sede de ejecución de los juegos</t>
  </si>
  <si>
    <t>debido a falta de incentivos para fomentar la participación.</t>
  </si>
  <si>
    <t>Medio</t>
  </si>
  <si>
    <t>30/04/2024 La subgerencia de Fomento traza las directrices para promover a los municipios a participar de la realización de eventos deportivos   institucionales para cada vigencia y se socializa en cada una de las subregiones con reuniones presenciales.                                             En caso de que no se postule ningún Municipio para los eventos, se debe declarar desierto, debido a que Indeportes no cuenta con una insfraestructura propia  para albergar  deportistas y desarrollar las competencias.                              Como evidencia queda la convocatoria de postulación para realización de eventos, con las correpondientes obligaciones, tanto de Indeportes como de los Municipios.</t>
  </si>
  <si>
    <t>Anual</t>
  </si>
  <si>
    <t xml:space="preserve">30/04/2024 para el primer bimestre se publicaron las condiciones para postulación de sedes de eventos deportivos institucionales                                                                             </t>
  </si>
  <si>
    <t xml:space="preserve">30/04/2024 se evidencia buena motivación en la postulación para ser sedes de eventos deportivos institucionales  con la subgerencia de fomento haciendo reuniones presenciales presentando las alternativas e incentivos  y acompañamiento de INDEPORTES, con los promotores de las diferentes subregiones                                                                                </t>
  </si>
  <si>
    <t xml:space="preserve">28/06/2024 Después de analizar la gestión del tercer bimestre de este año, el equipo de trabajo del proceso Juegos Deportivos confirman la efectividad de los controles establecidos hasta la fecha, lo que ha evitado la materialización del riesgo de gestión.                                            </t>
  </si>
  <si>
    <t>02/09/2024 hasta la fecha se han realizado sin contratiempos los juegos campesinos y los festivales escolares cumpliendo igualmente con los cronogramas previamentes establecidos con convenios interadministrativos con cada municipalidad; por lo que se puede establecer que los controles son efectivos y no se ha materializado el riesgo.</t>
  </si>
  <si>
    <t>30/10/2024 en el bimestre se han realizado sin contratiempos  intercolegiados zonales y finales departamentales cumpliendo igualmente con los cronogramas previamentes establecidos con convenios interadministrativos con cada municipalidad; por lo que se puede establecer que los controles son efectivos y no se ha materializado el riesgo, evidenciando entusiasmo en los municipios con la ejecución de los eventos, llevando alegría, y dinamismo económico y social a los municipios elegidos para la realización de estos</t>
  </si>
  <si>
    <t>Recreación</t>
  </si>
  <si>
    <t>PR-RG1-CAU1-CON1</t>
  </si>
  <si>
    <t>Promover en los municipios del Departamento de Antioquia, la apropiación y conocimiento de herramientas lúdico recreativas, mediante intervenciones de formación, asesoría y alianzas interinstitucionales para el aprovechamiento del tiempo libre.</t>
  </si>
  <si>
    <t>Líder de Recreación</t>
  </si>
  <si>
    <t>La posibilidad de afectación ecónomica y reputacional por baja ejecución de indicadores y oferta en los proyectos debido a la falta de interés en el programa y/o bajo recaudo de recursos.</t>
  </si>
  <si>
    <t>Baja oferta en los proyectos
Baja ejecución de indicadores
Disminución del presupuesto.
Baja contratación de personal  para la implementacion del programa de recreación.                                                   por baja ejecución de indicadores y oferta en los proyectos</t>
  </si>
  <si>
    <t>Falta de interés en el programa
Bajo recaudo de recursos                                    debido a la falta de interés en el programa y/o bajo recaudo de recursos.</t>
  </si>
  <si>
    <t>El Subgerente de Fomento y Desarrollo deportivo gestionará los recursos asignados en el Plan Anual de Adquisiones para distribuir los mismos a cada proyecto lo que garantiza el cumplimiento del Plan de Desarrollo.</t>
  </si>
  <si>
    <t>MENSUAL</t>
  </si>
  <si>
    <t>PAA</t>
  </si>
  <si>
    <t>12/03/2024.
La revisión del riesgo la realiza la profesional universitaria asignada al programa, sin evidencia de materialización del riesgo.</t>
  </si>
  <si>
    <t>15/05/2024.
La revisión del riesgo la realiza la profesional universitaria asignada al programa, sin evidencia de materialización del riesgo.</t>
  </si>
  <si>
    <t>02/07/2024.
La revisión del riesgo la realiza la profesional universitaria asignada al programa, sin evidencia de materialización del riesgo.</t>
  </si>
  <si>
    <t>23/10/2024.
La revisión del riesgo la realiza la profesional universitaria asignada al programa, sin evidencia de materialización del riesgo.</t>
  </si>
  <si>
    <t>01/11/2024.
La revisión del riesgo la realiza la profesional universitaria asignada al programa, sin evidencia de materialización del riesgo.</t>
  </si>
  <si>
    <t>12/12/2024.
La revisión del riesgo la realiza la profesional universitaria asignada al programa, sin evidencia de materialización del riesgo.</t>
  </si>
  <si>
    <t>PR-RG2-CAU1-CON1</t>
  </si>
  <si>
    <t xml:space="preserve">
La posibilidad de afectación ecónomica y reputacional por retrasos en los procesos contractuales debido a cambios en la modalidad de contratación.</t>
  </si>
  <si>
    <t xml:space="preserve">Cambios en la modalidad de contratación
Recurso insuficiente para cobertura anual                                                                  por retrasos en los procesos contractuales                                                               </t>
  </si>
  <si>
    <t>Planeación deficiente                                           debido a cambios en la modalidad de contratación.</t>
  </si>
  <si>
    <t xml:space="preserve">El profesional universitario realizará gestión y seguimiento a los procesos de contratación.                                                 *Informes mensuales de planeación y cartas al jefe inmediato con las alertas en la demora de la contratación. </t>
  </si>
  <si>
    <t>TRIMESTRAL</t>
  </si>
  <si>
    <t>Informes
Actas</t>
  </si>
  <si>
    <t>15/05/2024
La revisión del riesgo la realiza la profesional universitaria asignada al programa, sin evidencia de materialización del riesgo.</t>
  </si>
  <si>
    <t>PR-RG3-CAU1-CON1</t>
  </si>
  <si>
    <t xml:space="preserve">
La posibilidad de afectación reputacional por oferta de otros programas al mismo tiempo en territorio, lo que evidencia reproceso de actividades. Debido a Inadecuada comunicación de los cronogramas de trabajo de los programas</t>
  </si>
  <si>
    <t>Incumplimiento en la oferta
Reproceso de actividades                                    por oferta de otros programas al mismo tiempo en territorio, lo que evidencia reproceso de actividades.</t>
  </si>
  <si>
    <t>Inadecuada comunicación de los cronogramas de trabajo de los programas                                                           Debido a Inadecuada comunicación de los cronogramas de trabajo de los programas</t>
  </si>
  <si>
    <t>Socialización de las actividades del programa en territorio</t>
  </si>
  <si>
    <t>Cronograma
Actas de reunión</t>
  </si>
  <si>
    <t xml:space="preserve">Actividad Física </t>
  </si>
  <si>
    <t>AF-RG1-CAU1-CON1</t>
  </si>
  <si>
    <t>Promocionar la salud y prevenir la enfermedad mediante de la práctica de la actividad física.  El proceso está dirigido a los municipios y corregimientos del Departamento, para brindar una opción de lucha contra el sedentarismo, el tabaquismo y la inadecuada alimentación.</t>
  </si>
  <si>
    <t>Coordinador Programa Por su Salud Muévase Pues</t>
  </si>
  <si>
    <t>Posibilidad de afectación reputacional por incumplimiento de los logros del programa debido al recorte del presupuesto para la vigencia.</t>
  </si>
  <si>
    <t xml:space="preserve">     por incumplimiento de los logros del programa</t>
  </si>
  <si>
    <t>debido al recorte del presupuesto para la vigencia.</t>
  </si>
  <si>
    <t>El subgerente de Fomento y Desarrollo Deportivo distribuirá los recursos asignados al programa "Por su salud, muévase pues", en el plan anual de adquisiciones, garantizando el cumplimiento del plan de desarrollo.</t>
  </si>
  <si>
    <t>Correos electrónicos,  informes mensuales, plan de acción ajustado, actas de reunión.</t>
  </si>
  <si>
    <t>Correctivo</t>
  </si>
  <si>
    <t>12/03/2024
La revisión del riesgo fue realizada por el profesional universitario asignado al programa "Por su salud, muévase pues" y no encontró materialización del riesgo.</t>
  </si>
  <si>
    <t>15/05/2024
La revisión del riesgo fue realizada por el profesional universitario asignado al programa "Por su salud, muévase pues" y no encontró materialización del riesgo.</t>
  </si>
  <si>
    <t>02/07/2024
La revisión del riesgo fue realizada por el profesional universitario asignado al programa "Por su salud, muévase pues" y no encontró materialización del riesgo.</t>
  </si>
  <si>
    <t>23/10/2024
La revisión del riesgo fue realizada por el profesional universitario asignado al programa "Por su salud, muévase pues" y no encontró materialización del riesgo.</t>
  </si>
  <si>
    <t>01/11/2024
La revisión del riesgo fue realizada por el profesional universitario asignado al programa "Por su salud, muévase pues" y no encontró materialización del riesgo.</t>
  </si>
  <si>
    <t>12/12/2024
La revisión del riesgo fue realizada por el profesional universitario asignado al programa "Por su salud, muévase pues" y no encontró materialización del riesgo.</t>
  </si>
  <si>
    <t>AF-RG2-CAU1-CON1</t>
  </si>
  <si>
    <t>Posibilidad de afectación reputacional para la ejecución del plan anual de trabajo por incumplimientos en los acompañamientos en territorio.  Debido a la Falta de planeación para el cumplimiento del cronograma establecido.</t>
  </si>
  <si>
    <t xml:space="preserve">Por incumplimientos en los acompañamientos en territorio. </t>
  </si>
  <si>
    <t>Debido a la falta de planeación para el cumplimiento del cronograma establecido.</t>
  </si>
  <si>
    <t>El Profesional debe evaluar la situación presentada para programar las visitas de los promotores y si es del caso, reprogramar los  acompañamientos.</t>
  </si>
  <si>
    <t>Correos electronicos, cronogramas e informe semestral.
Reportes parciales.</t>
  </si>
  <si>
    <t>AF-RG3-CAU1-CON1</t>
  </si>
  <si>
    <t>Posibilidad de afectación reputacional por cambios en la modalidad de contratación que genera retrasos en la misma debido a decisiones de la alta Gerencia.</t>
  </si>
  <si>
    <t xml:space="preserve">por cambios en la modalidad de contratación que genera retrasos en la misma
 </t>
  </si>
  <si>
    <t>debido a decisiones de la alta gerencia</t>
  </si>
  <si>
    <t>El profesional se encarga de gestionar y realizar seguimiento a los procesos de contratación y de realizar                                              Informes mensuales de planeación y comunicados al jefe inmediato con las alertas en la demora de los procesos de  contratación.</t>
  </si>
  <si>
    <t>Actas, comunicados, gestión contractual. Estudios previos.</t>
  </si>
  <si>
    <t xml:space="preserve">Servicio al Ciudadano </t>
  </si>
  <si>
    <t>SC-RG1-CAU1-CON1</t>
  </si>
  <si>
    <t>Atender a la ciudadanía mediante la implementación de políticas de servicio y protocolos de atención, a través de los diferentes canales, satisfaciendo las necesidades y expectativas de los grupos de valor, con calidad, equidad y oportunidad. ?????????????????????</t>
  </si>
  <si>
    <t xml:space="preserve">Líder administrativa y financiera </t>
  </si>
  <si>
    <t>Posibilidad de afectación reputacional por la respuesta inoportuna a los requerimientos de usuarios y público en general, debido al aumento en la demanda de estos o por el incumplimiento de las directrices dadas al instituto, lo que puede resultar en la entrega extemporánea de información.</t>
  </si>
  <si>
    <t>por la respuesta inoportuna a los requerimientos de usuarios y público en general,</t>
  </si>
  <si>
    <t>Debido al aumento de la demanda de los requerimientos de los usuarios y público en general.</t>
  </si>
  <si>
    <t>El gestor de Servicio al Ciudadano verifica cada mes manualmente el cumplimiento de los tiempos de respuesta establecidos para los PQRSDF recibidos a través del sistema de gestión de peticiones del instituto. Este control incluye la revisión de los tiempos de entrega y la comparación con los plazos definidos por la normativa vigente y las directrices internas del instituto.
En caso de detectar una entrega extemporánea o próxima vencer, se informa de inmediato al responsable de la dependencia correspondiente para su gestión prioritaria. en caso de presentarse un repetido incumplimiento se realiza una notificación a la Subgerencia Administrativa y Financiera para una evaluación en comité directivo.
Como evidencia se tiene los reportes semanales del sistema de gestión de PQRSDF, que incluyen las vencidas y abiertas en termino, adicional se actualiza el tablero todos los días para la autogestión de la dependencia.</t>
  </si>
  <si>
    <t>Permanente</t>
  </si>
  <si>
    <t>SC-RG1-CAU1-2-CON1-2</t>
  </si>
  <si>
    <t>23/03/2024: El equipo responsable del proceso examina el riesgo para asegurar que los controles establecidos sean efectivos y confirma que el riesgo no se ha concretado.</t>
  </si>
  <si>
    <t>07/05/2024: El personal encargado de supervisar el proceso evalúa el riesgo para verificar que las medidas de control son apropiadas y que no ha habido manifestación del riesgo.</t>
  </si>
  <si>
    <t>19/06/2024 Los responsables del seguimiento del proceso llevan a cabo una revisión del riesgo para asegurar que los controles en lugar son adecuados y que el riesgo no se ha materializado.</t>
  </si>
  <si>
    <t>04/09/2024: Los responsables del seguimiento del proceso realizan revisiones continuas del riesgo para garantizar que los controles implementados sean efectivos y que el riesgo no se haya materializado. Esta evaluación constante asegura la adecuación y robustez de los controles, promoviendo una gestión proactiva y preventiva. El riesgo no se ha materializado.</t>
  </si>
  <si>
    <t>23/10/2024: En el proceso hacen revisiones constantes del riesgo para asegurarse de que los controles que han puesto en marcha funcionen bien y que no se haya presentado ningún problema. Este chequeo regular ayuda a mantener los controles fuertes y adecuados, fomentando una gestión que actúa antes de que surjan problemas. Hasta ahora, no se ha materializado el riesgo.</t>
  </si>
  <si>
    <t>03/12/2024: En el proceso, se realizan revisiones periódicas del riesgo para garantizar que los controles implementados sigan funcionando correctamente y no haya surgido ningún inconveniente. Este monitoreo constante permite mantener los controles eficaces y adecuados, promoviendo una gestión proactiva que actúa antes de que los problemas se presenten. Hasta el momento, el riesgo no se ha materializado, lo que demuestra el éxito de las medidas preventivas adoptadas.</t>
  </si>
  <si>
    <t>SC-RG1-CAU2-CON2</t>
  </si>
  <si>
    <t>Atender a la ciudadanía mediante la implementación de políticas de servicio y protocolos de atención, a través de los diferentes canales, satisfaciendo las necesidades y expectativas de los grupos de valor, con calidad, equidad y oportunidad.</t>
  </si>
  <si>
    <t>Debido al Incumplimiento de las directrices dadas al instituto, lo que puede resultar en la entrega extemporánea de información.</t>
  </si>
  <si>
    <t>El El Gestor de Servicio al Ciudadano verifica semanalmente el tablero con los estados e indicadores de incumplimiento. 
En caso de presentarse un incumplimiento o próximo vencimiento, se genera la alertas y se envía a través de correo electrónico.
Como evidencias quedan los informes periodicos del tablero y los correos electrónicos.</t>
  </si>
  <si>
    <t>Semanal/Trimestral</t>
  </si>
  <si>
    <t>01/04/2024: El personal asignado para acompañar el proceso se capacita para realizar el cronograma con las entregas de informacion y respectivo seguimiento al plan de mejoramiento y gestion del riesgo.</t>
  </si>
  <si>
    <t>07/05/2024: El personal asignado para acompañar el proceso hace uso del cronograma y el control se aplica con este recurso.Evidencia</t>
  </si>
  <si>
    <t>19/06/2024 El equipo designado para acompañar el proceso de Servicio al Ciudadno utiliza el cronograma y aplica los controles correspondientes basándose en este recurso. Como resultado, el riesgo no se materializó.</t>
  </si>
  <si>
    <t> 04/09/2024 El equipo encargado de monitorizar el proceso de Servicio al Ciudadano utiliza el cronograma previsto y aplica los controles adecuados conforme a este plan. Como resultado de estas acciones, el riesgo ha sido eficazmente gestionado y no se materializó.</t>
  </si>
  <si>
    <t>SI</t>
  </si>
  <si>
    <t xml:space="preserve">23/10/2024: El seguimiento a la materialización de este riesgo se establece cuando se detecta la existencia de más de 4 PQRSDF vencidas mensualmente, o 12 en un trimestre, lo que representa el 50% del promedio acumulado al 30 de septiembre de 2024. Para mitigar  este riesgo, se implementarán acciones de mejora que incluyen la elaboración de informes mensuales de cierre de gestión, con el objetivo de generar conciencia sobre la importancia de una gestión oportuna.
Los riesgos materializados fueron llevados a plan de mejoramiento de cada proceso.  Además, se coordinarán esfuerzos con la Oficina Asesoria de Planeación para ejecutar las acciones necesarias en las áreas donde el riesgo se haya materializado.
•Subgerencia de Escenarios Deportivos y Equipamientos: 7
•Oficina Asesora Jurídica: 5
</t>
  </si>
  <si>
    <t>16/12/2025: El seguimiento al riesgo para el bimestre ha demostrado que no se materializó, ya que no se detectó la existencia de más de 4 PQRSDF vencidas mensualmente, ni 12 en total en el trimestre, lo cual hubiera representado el 50% del promedio acumulado. Este resultado confirma que los controles establecidos fueron efectivos para evitar la materialización del riesgo.
Para mitigar este riesgo, se implementaron acciones de mejora, como la elaboración de informes mensuales de cierre de gestión, el monitoreo de alertas de PQRSDF abiertas dentro del término establecido y el uso de un tablero de seguimiento. Estas acciones permitieron generar conciencia sobre la importancia de una gestión oportuna. Los controles preventivos y correctivos implementados funcionaron adecuadamente, contribuyendo al éxito en la gestión del riesgo.</t>
  </si>
  <si>
    <t>SC-RG2-CAU1-CON1</t>
  </si>
  <si>
    <t xml:space="preserve">Atender a la ciudadanía mediante la implementación de políticas de servicio y protocolos de atención, a través de los diferentes canales, satisfaciendo las necesidades y expectativas de los grupos de valor, con calidad, equidad y oportunidad. </t>
  </si>
  <si>
    <t>Posibilidad de afectación reputacional por el incumplimiento de las directrices dadas al instituto, debido a el direccionamiento inadecuado de peticiones ciudadanas relacionadas con el acceso a programas, trámites y servicios, o por la emisión de información de baja calidad hacia el ciudadano.</t>
  </si>
  <si>
    <t>por el incumplimiento de las directrices dadas al instituto,</t>
  </si>
  <si>
    <t>debido a el direccionamiento inadecuado de peticiones ciudadanas relacionadas con el acceso a programas, trámites y servicios</t>
  </si>
  <si>
    <t>El Gestor de Servicio al Ciudadano realiza semanalmente la verificación de la correcta asignación de las PQRSDF, a través de una revisión manual, garantizando que todas las solicitudes sean direccionadas de manera adecuada a las áreas correspondientes. Esta validación se lleva a cabo mediante un informe generado automáticamente por el sistema, el cual identifica las solicitudes recibidas y las áreas responsables de su gestión. En caso de detectarse una desviación, es decir, una asignación incorrecta, se procede de inmediato al reenvío de la solicitud al área correcta, notificando a esta última para prevenir futuras reincidencias.
La evidencia de este proceso se encuentra registrada en una base de datos, la cual contiene información sobre la revisión de la calidad de la respuesta y la dependencia encargada de su gestión.</t>
  </si>
  <si>
    <t>Semanal/Permanente</t>
  </si>
  <si>
    <t>SC-RG2-CAU1-2-CON1-2</t>
  </si>
  <si>
    <t>01/04/2024: El personal asignado para acompañar el proceso cuenta con la formación requerida y está realizando el entrenamiento del proceso en general.</t>
  </si>
  <si>
    <t>07/05/2024: El personal asignado está aplicando los controles a través de informes de PQRSDF enviado a las dependencias, basado en un reporte que se actualiza todos los días.</t>
  </si>
  <si>
    <t>19/06/2027 El equipo de servicio al ciudadano está implementando los controles mediante informes de PQRSDF enviados a las dependencias, utilizando un reporte que se actualiza diariamente, el riesgo no se materializó.</t>
  </si>
  <si>
    <t> 04/09/2024 El equipo de Servicio al Ciudadano está gestionando los controles mediante la actualización diaria del tablero de PQRSDF a las dependencias, utilizando un reporte que se actualiza constantemente. Esta supervisión continua ha evitado que el riesgo se materialice.</t>
  </si>
  <si>
    <t>23/10/2024: El equipo de Servicio al Ciudadano está gestionando los controles a través de la actualización diaria del tablero de PQRSDF dirigido a las distintas dependencias, utilizando un reporte que se mantiene en constante actualización. Esta supervisión continua ha permitido prevenir la materialización del riesgo.</t>
  </si>
  <si>
    <t>03/12/2024: El equipo de Servicio al Ciudadano está gestionando activamente los controles mediante la actualización diaria del tablero de PQRSDF, dirigido a las distintas dependencias, utilizando un reporte que se mantiene en constante actualización. Esta supervisión continua ha sido clave para anticipar y prevenir la materialización del riesgo, demostrando un avance en la gestión proactiva y el fortalecimiento de los controles.</t>
  </si>
  <si>
    <t>SC-RG2-CAU2-CON2</t>
  </si>
  <si>
    <t>Posibilidad de afectación reputacional por el incumplimiento de las directrices dadas al instituto, debido direccionamiento inadecuado de peticiones ciudadanas relacionadas con el acceso a programas, trámites y servicios, o por la emisión de información de baja calidad hacia el ciudadano.</t>
  </si>
  <si>
    <t>por el incumplimiento de las directrices dadas al instituto</t>
  </si>
  <si>
    <t>debido a la emisión de información de baja calidad hacia el ciudadano.</t>
  </si>
  <si>
    <t>El Gestor de Servicio al Ciudadano será responsable de la ejecución de las capacitaciones semestrales con el objetivo de mantener al personal actualizado respecto a las normativas y procedimientos vigentes. Esta capacitación se lleva a cabo de manera manual a través de reuniones presenciales o virtuales. Además, se realizan encuestas semestrales para evaluar la satisfacción con el servicio prestado, utilizando plataformas de encuestas en línea para automatizar este proceso.
Se efectúan reuniones semestrales entre las dependencias  responsables para mejorar la comunicación y coordinación en el proceso de atención a PQRSD. Estas reuniones, ya sean presenciales o virtuales, se documentan mediante actas.
En caso de incumplimiento respecto a las acciones establecidas, tales como la asistencia a capacitaciones, la realización de encuestas o la participación en reuniones, se llevará a cabo un seguimiento adicional y prioritario con la dependencia que presente la desviación.
Como evidencia de los procesos se mantienen registros de asistencia, materiales de capacitación, resultados de encuestas, actas de reunión y planes de acción acordados.</t>
  </si>
  <si>
    <t>Permanente/Semestral</t>
  </si>
  <si>
    <t>14/08/2024: Para el avance del cuarto bimestre, se implementaron las acciones correspondientes. Es importante señalar que los controles previos no eran aplicables en esta fase.</t>
  </si>
  <si>
    <t>16/08/2024: Los controles han sido actualizados en función de los resultados obtenidos en las reuniones de coordinación. Se ha reforzado la capacitación del personal en las áreas con debilidades detectadas. Además, se ha enviado una encuesta de satisfacción para evaluar la eficacia del proceso, y los avances se reportarán en las próximas revisiones.</t>
  </si>
  <si>
    <t>23/10/2024: Los controles han sido actualizados con base en los resultados obtenidos durante las reuniones de coordinación. Se ha fortalecido la capacitación del personal en las áreas donde se identificaron debilidades. Adicionalmente, se presentó el análisis de la encuesta de satisfacción, que mostró un 70% de favorabilidad en la atencion del proceso de servicio al ciudadano. Además, se cuenta con una base de datos que registra la calidad de las respuestas de las PQRSDF.</t>
  </si>
  <si>
    <t>03/12/2024: las acciones implementadas han demostrado un avance significativo en la mejora de los controles y la gestión del riesgo. La actualización constante de los controles, el fortalecimiento de la capacitación del personal y el análisis de la satisfacción ciudadana han permitido optimizar los procesos y prevenir posibles deficiencias. La creación de una base de datos para evaluar la calidad de las respuestas a las PQRSDF refuerza este enfoque, facilitando un monitoreo continuo y contribuyendo a una atención más eficiente. Estos avances reflejan un compromiso sólido con la mejora continua y con la entrega de un servicio de calidad a la ciudadanía.</t>
  </si>
  <si>
    <t xml:space="preserve">Acompañamiento Institucional </t>
  </si>
  <si>
    <t>AI-RG1-CAU1-CON1</t>
  </si>
  <si>
    <t xml:space="preserve">Pendiente definir objetivo, toda vez que el proceso está en construcción </t>
  </si>
  <si>
    <t>Profesional especializado Acompañamiento Institucional</t>
  </si>
  <si>
    <t>Posibilidad de afectación reputacional por incumplimiento en la realización de la asesoría institucional, los encuentros de articulación y las convocatorias de cofinanciación, debido a la variación de los cronogramas de cada actividad.</t>
  </si>
  <si>
    <t>Por incumplimiento en la realización de la asesoría institucional, los encuentros de articulación y las convocatorias de cofinanciación</t>
  </si>
  <si>
    <t>Debido a la variación de los cronogramas de cada actividad</t>
  </si>
  <si>
    <t>El lider del proceso, (profesional especializado) y el  equipo de trabajo (técnicos y contratistas), mensualmente verifican el avance y cumplimiento de los cronogramas definidos para cada actividad. En caso de haber incumplimiento del cronograma se realizarán la debida reprogramación, se evaluarán las razones y se comunicará a las partes interesadas para dar continuidad al proceso. Como evidencia del control se tendrán los ajustes del cronograma de cada actividad, los correos para la socialización de los cambios a las partes interesadas y los informes respectivos.</t>
  </si>
  <si>
    <t>Mensualmente</t>
  </si>
  <si>
    <t>Ajustes del cronograma de cada actividad, los correos para la socialización de los cambios a las partes interesadas y los informes respectivos.</t>
  </si>
  <si>
    <t xml:space="preserve">El 29 de febreo  de 2024, el equipo de trabajo de Acompañamiento Institucional evidencia que no se ha materializado el riesgo ya que se desarrolla la etapa de planeación de cada actividad.
</t>
  </si>
  <si>
    <t xml:space="preserve">El 30 de abril de 2024, el equipo de trabajo de Acompañamiento Institucional evidencia que no se ha materializado el riesgo ya que los cronogramas continuán en proceso de ajuste. Porau parte, las actividades  que se han realizado hasta la fecha como el Encuentro de Gerentes, directores y/o coodinadores de Entes Deportivos Municipales, se han desarrollado sin dificultades y atendiendo al cronograma parcial.
</t>
  </si>
  <si>
    <t xml:space="preserve">El 2 de julio de 2024, el equipo de trabajo de Acompañamiento Institucional, luego de analizar la gestión del tercer bimestre del año, validó la efectividad de los controles definidos hasta la fecha, motivo por el cual, el riesgo no se materializó. El priemr paso de las asesoría se desarrolla según el cronograma establecido.
</t>
  </si>
  <si>
    <t xml:space="preserve">El 30 de agosto de 2024, el equipo de trabajo del proceso de Acompañamiento Institucional, luego de analizar la gestión del cuarto bimestre del año, validó la efectividad de los controles definidos hasta la fecha, motivo por el cual, el riesgo no se materializó. Los Encuentros Subregionales DRAF se desarrollan atendiendo al cronograma establecido.
</t>
  </si>
  <si>
    <t xml:space="preserve">El 28 de octubre de 2024, el equipo de trabajo del proceso de Acompañamiento Institucional, luego de analizar la gestión del quinto bimestre del año, validó la efectividad de los controles definidos hasta la fecha, motivo por el cual, el riesgo no se materializó. El paso 2 de la asesoría institucional se viene realizando según el cronograma establecido y el Encuentro Departamental Intersectorial de Deporte, Salud y Educación se efectúo en la fecha planeada.
</t>
  </si>
  <si>
    <t xml:space="preserve">El 30 de diciembre de 2024, el equipo de trabajo del proceso de Acompañamiento Institucional, luego de analizar la gestión del último bimestre del año, validó la efectividad de los controles definidos hasta la fecha, motivo por el cual, el riesgo no se materializó. Los pasos 3 y 4 de la asesoría institucional se realizaron  según el cronograma establecido y el Encuentro Departamental de Coordinadores DRAF se efectúo en la fecha designada.
</t>
  </si>
  <si>
    <t xml:space="preserve">Evaluación y Control </t>
  </si>
  <si>
    <t>EC-RG1-CAU1-CON1</t>
  </si>
  <si>
    <t>Asegurar un ambiente de control que le permita a la entidad disponer de las condiciones mínimas para el ejercicio del control interno fundamentada en la información, el control y la evaluación, para la toma de decisiones y la mejora continua.</t>
  </si>
  <si>
    <t>Jefe de Control Interno</t>
  </si>
  <si>
    <t xml:space="preserve">1. Posibilidad de afectación reputacional y/o económica por incumplimiento de plan  de trabajo a consecuencia de  falta de respaldo de la alta dirección ( diferencias por intereses estratégicos), debido a la falta de Seguimiento al programa anual de auditoria </t>
  </si>
  <si>
    <t xml:space="preserve">Ausencia de respaldo de la alta dirección  a causa de   diferencias por intereses estratégicos, lo que conlleva a incumplimiento de plan  de trabajo </t>
  </si>
  <si>
    <t>Falta de Seguimiento al cumplimiento del Plan Anual de Auditorías.</t>
  </si>
  <si>
    <t xml:space="preserve">El Jefe de la Oficina Control Interno, de forma mensual realiza Seguimiento al programa anual de auditoria y al calendario de las Obligaciones Legales Administrativas (COLA), dicho seguimiento se realiza en grupo primario de la oficina, dejandose como evidencia las actas del grupo primario. </t>
  </si>
  <si>
    <t>Actas de Grupo Primario de la Oficina de Control Interno</t>
  </si>
  <si>
    <t>01/03/2024.  Durante la presente vigencia no se ha materializado el riesgo. Ver acta del 20/02/2024.  Adicionalmente el dia 05/03/2024 se revisó nuevamente el riesgo y los controles  en grupo primario , y se evidenció la NO materialización.</t>
  </si>
  <si>
    <t>Para el bimestre marzo- abril los riesgos no se han materializado, en grupo primarios de la OCI se procede a realizar revision de los mismos dejando la evidencia en acta de grupo primario. ACTA 3 del 19/03/2024, acta 4 del 09/04/2024, acta 5 del 23/04/2024.</t>
  </si>
  <si>
    <t>Los días 14 y 28 de mayo, 12 y 25 de junio  se realizó reunión del grupo primario de la OCI, como evidencias están las actas con el tema tratado y los participantes en donde se constató la no materialización de los riesgos, y la revisión de controles y evidencias.</t>
  </si>
  <si>
    <t>09/07/2024. Se desarrolla grupo primario de la OCI en donde se validan riesgos y controles, concluyendose que los mismos no se han materializado.
24/07/2024. Se desarrolla grupo primario de la OCI en donde se validan riesgos y controles, concluyendose que los mismos no se han materializado
02/08/2024. Ver acta de grupo primario de la OCI , con la revisión de los riesgos y controles  y la conclusión de la no materialización. 
29/08/2024 el dia de hoy se desarro grupo primario (acta de evidencia) en donde se validan los riesgos y controles y se deja constacia de la no materialización de los mismos</t>
  </si>
  <si>
    <t xml:space="preserve">El dia 12/09/2024 se realiza grupo primario de la OCI en donde se validan los riesgos, causas y  controles, concluyensose que los mismos no se han materializado. 
18/10/2024 En el mes de octubre se desarrollan reuniones los dias 3 y 17 de octubre, en las cuales se evidencia la no materalizacion de los riesgos (ver actas) </t>
  </si>
  <si>
    <t>Se revisaron los riesgos y controles del proceso en reunión de grupo primario de la oficina de control interno (ver actas con asistentes y temario), en donde se constata la NO materialización de los riesgos. Reuniones  efectuada los dias  25/11/2024 y 16/12/2024. Dando cierre al año 2024</t>
  </si>
  <si>
    <t>EC-RG2-CAU1-CON1</t>
  </si>
  <si>
    <t>2. Posibilidad de afectación reputacional por baja cooperación del auditado, a causa de resistencia a la auditoría, debido a la falta de conocimiento de las funciones y/o competencias de la Oficina Control Interno.</t>
  </si>
  <si>
    <t>Resistencia a la auditoría.</t>
  </si>
  <si>
    <t xml:space="preserve">Falta de conocimiento de las funciones y/o competencias de la Oficina Control Interno. </t>
  </si>
  <si>
    <t>El Jefe de la Oficina Control Interno, de manera permanente y con el apoyo de la Oficina de Comunicaciones , utiliza mecanismos de comunicación asertiva con la entidad a traves de Campañas Comunicacionales en : Intranet - Carteleras - correo masivo - descansador de pantalla - piezas gráficas impresa - material de apoyo -material promocional - entre otros; la evidencia es:  Las diferentes piezas comunicacionales</t>
  </si>
  <si>
    <t>Las diferentes piezas comunicacionales.  Campañas Comunicacionales a través de : Intranet - Carteleras - correo masivo - descansador de pantalla - piezas gráficas impresa - material de apoyo -material promocional - entre otros</t>
  </si>
  <si>
    <t>01/03/2024.  Durante la presente vigencia no se ha materializado el riesgo. Ver acta del 20/02/2024.  Adicionalmente el dia 05/03/2024 se revisó nuevamente el riesgo y los controles  en grupo primario , y se evienció la NO materialización.</t>
  </si>
  <si>
    <t>09/07/2024. Se desarrolla grupo primario de la OCI en donde se validan riesgos y controles, concluyendose que los mismos no se han materializado.
24/07/2024. Se desarrolla grupo primario de la OCI en donde se validan riesgos y controles, concluyendose que los mismos no se han materializado. 
02/08/2024. Ver acta de grupo primario de la OCI , con la revisión de los riesgos y controles  y la conclusión de la no materialización.
29/08/2024 el dia de hoy se desarro grupo primario (acta de evidencia) en donde se validan los riesgos y controles y se deja constacia de la no materialización de los mismos</t>
  </si>
  <si>
    <t>EC-RG6-CAU1-CON1</t>
  </si>
  <si>
    <t>6. Posibilidad de afectación Reputacional por errores e inexactitudes en la ejecución de las auditorías o realizar observaciones, riesgos y oportunidades de mejora de auditoria y/o seguimientos, sin la evidencia suficiente y objetiva, dado la falta de conocimientos en normas técnicas de auditoria debido a Debilidad en el seguimiento a las labores de auditoría</t>
  </si>
  <si>
    <t>Falta de conocimientos en normas técnicas de auditoria.</t>
  </si>
  <si>
    <t>Debilidad en el seguimiento a las labores de auditoría</t>
  </si>
  <si>
    <t>El Jefe de la Oficina de Control Interno revisa cada que se realice una auditoría, los informes preliminares y finales verficando la eviencias que soportan las observaciones, recomendando los ajustes a que haya lugar, a través de reuniones con el equipo auditor, quedando como evidencia los correos electrónicos y actas de grupo primario.</t>
  </si>
  <si>
    <t>Cada que se realice una auditoría</t>
  </si>
  <si>
    <t>Correos electrónicos
Acta Grupo Primario</t>
  </si>
  <si>
    <t>09/07/2024. Se desarrolla grupo primario de la OCI en donde se validan riesgos y controles, concluyendose que los mismos no se han materializado.
24/07/2024. Se desarrolla grupo primario de la OCI en donde se validan riesgos y controles, concluyendose que los mismos no se han materializado.
02/08/2024. Ver acta de grupo primario de la OCI , con la revisión de los riesgos y controles  y la conclusión de la no materialización.
29/08/2024 el dia de hoy se desarro grupo primario (acta de evidencia) en donde se validan los riesgos y controles y se deja constacia de la no materialización de los mismos</t>
  </si>
  <si>
    <t xml:space="preserve">El dia 12/09/2024 se realiza grupo primario de la OCI en donde se validan los riesgos, causas y  controles, concluyensose que los mismos no se han materializado. 
18/10/2024 En el mes de octubre se desarrollan reuniones los dias 3 y 17 de octubre,  en las cuales se evidencia la no materalizacion de los riesgos (ver actas) </t>
  </si>
  <si>
    <t>EC-RG3-CAU1-CON1</t>
  </si>
  <si>
    <t>3. Posibilidad de afectación reputacional y/o económica por la  ineficacia en el tratamiento  de las oportunidades  de mejora propuestas a los resultados de auditoría, a consecuencia de la  Falta de socialización de los resultados de auditoria por parte  del líder del proceso o área debido al débil conocimiento para el Seguimiento a las acciones de mejora por parte de los líderes de proceso y equipos de trabajo</t>
  </si>
  <si>
    <t xml:space="preserve">Falta de socialización de los resultados de auditoria por parte  del líder del proceso o área. 
</t>
  </si>
  <si>
    <t xml:space="preserve">Débil conocimiento para el Seguimiento a las acciones de mejora por parte de los líderes de proceso y equipos de trabajo.
</t>
  </si>
  <si>
    <t>El Jefe de la Oficina Control Interno, presenta el informe de auditoría definitivo (Incluye proceso a continuar - Plan de Mejoramiento) al jefe del área auditada y su equipo cada que se realice una auditoría, por medio de comunicado y/o reunión con las partes interesadas, donde se informan los hallazgos y  conclusiones del proceso auditado. Evidencia: Correo electrónico y/o acta.</t>
  </si>
  <si>
    <t>Correo electrónico y/o acta.</t>
  </si>
  <si>
    <t>09/07/2024. Se desarrolla grupo primario de la OCI en donde se validan riesgos y controles, concluyendose que los mismos no se han materializado.
24/07/2024. Se desarrolla grupo primario de la OCI en donde se validan riesgos y controles, concluyendose que los mismos no se han materializado. Sin embargo , este riegso se retira del proceso, dado que no es responsabilida de esta oficina, trabajar la causa raiz que da origen al mismo</t>
  </si>
  <si>
    <t>24/07/2024. Este riegso se retira del proceso, dado que no es responsabilida de esta oficina, trabajar la causa raiz que da origen al mismo</t>
  </si>
  <si>
    <t>EC-RG4-CAU1-CON1</t>
  </si>
  <si>
    <t>4. Posibilidad de afectación reputacional y/o económica por la  ineficacia en el tratamiento  de las oportunidades  de mejora propuestas a los resultados de auditoría, dada la falta de apropiación e implementación de la metodología establecida para el seguimiento a los planes de mejora por parte de las áreas del Instituto  debido al  débil conocimiento para el Seguimiento a las acciones de mejora por parte de los líderes de proceso y equipos de trabajo.</t>
  </si>
  <si>
    <t xml:space="preserve">
Falta de apropiación e implementación de la metodología establecida para el seguimiento a los planes de mejora por parte de las áreas del Instituto. </t>
  </si>
  <si>
    <t>Débil conocimiento para el Seguimiento a las acciones de mejora por parte de los líderes de proceso y equipos de trabajo.</t>
  </si>
  <si>
    <t>El Jefe de la Oficina Control Interno,  gestiona  acompañamiento del equipo de la Oficina de Control Interno a los procesos con planes de mejoramiento en ejecución, de manera permanente, a traves de Reuniones con las partes interesadas quedando como evidencia Correos electrónicos, actas  u otras comunicaciones.</t>
  </si>
  <si>
    <t>Correos electrónicos, actas u otras comunicaciones.</t>
  </si>
  <si>
    <t>EC-RG5-CAU1-CON1</t>
  </si>
  <si>
    <t>5. Posibilidad de afectación reputacional y/o económica por la  ineficacia en el tratamiento  de las oportunidades  de mejora propuestas a los resultados de auditoría, dado el debil seguimiento y control al cumplimiento de los planes de mejora por parte de los líderes de procesos y equipos de trabajo debido al  débil conocimiento para el Seguimiento a las acciones de mejora por parte de los líderes de proceso y equipos de trabajo.</t>
  </si>
  <si>
    <t>Debil seguimiento y control al cumplimiento de los planes de mejora por parte de los líderes de procesos y equipos de trabajo.</t>
  </si>
  <si>
    <t>El jefe de la Oficina de Control Interno realiza semestralmente seguimiento consolidado al estado de los planes de mejoramiento Institucionales, presentando los resultados a través de informe de seguimiento o en comite CICCI . En caso de evidenciar ineficacia de las acciones de mejora implementadas, se registrarán las respectivas alertas en el informe de seguimiento, con el fin de que los líderes de los procesos y la Alta dirección definan e implementen las acciones del caso. Evidencia: Informe de seguimiento, comunicación de notificación del informe.</t>
  </si>
  <si>
    <t>Semestralmente</t>
  </si>
  <si>
    <t>Informe de seguimiento / acta del CICCI</t>
  </si>
  <si>
    <t>09/07/2024. Se desarrolla grupo primario de la OCI en donde se validan riesgos y controles, concluyendose que los mismos no se han materializado.
24/07/2024. Se desarrolla grupo primario de la OCI en donde se validan riesgos y controles, concluyendose que los mismos no se han materializado</t>
  </si>
  <si>
    <t xml:space="preserve">Mejoramiento Continuo </t>
  </si>
  <si>
    <t>MC-RG1-CAU1-CON1</t>
  </si>
  <si>
    <t>Identificar y desarrollar las potencialidades de mejora en los procesos institucionales a partir del seguimiento y evaluación de la gestión.</t>
  </si>
  <si>
    <t xml:space="preserve">1. Posibilidad de afectación reputacional y económica por la pérdida de la certificación en Sistema de Gestión de Calidad, debido al  Incumplimiento de los requisitos de la norma ISO 9001:2015. </t>
  </si>
  <si>
    <t>por pérdida de certificación en Sistema de Gestión de Calidad</t>
  </si>
  <si>
    <t>debido al Incumplimiento de los requisitos de la norma ISO 9001:2015.</t>
  </si>
  <si>
    <t xml:space="preserve">El jefe de la oficina asesora de planeación  realiza las auditorías internas de calidad de acuerdo con el plan anual de auditorías, para verificar el cumplimiento de los requisitos de la norma, en caso de desviación se establecen los hallazgos  y se consignan en el formato establecido para ello de tal manera que los procesos implementen  las mejoras que conlleven a eliminar las causas de las desviaciones. Como evidencia quedan los informes de auditoría y los planes de mejoramiento. </t>
  </si>
  <si>
    <t>Informes de auditoría y los planes de mejoramiento</t>
  </si>
  <si>
    <t xml:space="preserve">07/03/2024: El equipo de planeación se reunió para  anzalizar la descripción del riesgo la cual fue ajustada inlcuyendo la posibilidad de afectación económica.  A su vez, se ajustaron los controles  de acuerdo con los lineamientos dados  por la Guia de Administración de Riesgos de la Función Pública. 
Durante este seguimiento se identificó que no se ha materializado el riesgo. 
Para esta vigencia  en el comité Institucional Coordinador de  Control Interno  se aprobó el Plan anual de Auditorias que incluye las auditorias  internas de calidad las cuales se prevee realizar entre mayo y julio de 2024; No obstante, teniendo en cuenta que que a la fecha la Oficina Asesora de Planeación como Lider del proceso está en una etapa conyuntural debido a los cambios de personal, se estudiará por el equipo. </t>
  </si>
  <si>
    <t xml:space="preserve">17/04/2024 El equipo de planeación se reunió para  anzalizar la descripción del riesgo la cual fue ajustada inlcuyendo la posibilidad de afectación económica.  A su vez, se ajustaron los controles  de acuerdo con los lineamientos dados  por la Guia de Administración de Riesgos de la Función Pública. 
Durante este seguimiento se identificó que no se ha materializado el riesgo. 
Para esta vigencia  en el comité Institucional Coordinador de  Control Interno  se aprobó el Plan anual de Auditorias que incluye las auditorias  internas de calidad las cuales se prevee realizar entre mayo y julio de 2024; No obstante, teniendo en cuenta que que a la fecha la Oficina Asesora de Planeación como Lider del proceso está en una etapa conyuntural debido a los cambios de personal, se estudiará por el equipo. </t>
  </si>
  <si>
    <t>27/06/2024 Después de analizar la gestión del tercer bimestre de este año, el equipo de trabajo de la Oficina Asesora de Planeación, va a realizar las Auditorias Internas en el marco del Sistema de Gestión, con acompañamiento de la Universidad de Antioquia, dicho apoyo empezará funcionar en el mes de Julio con un plazo maximo de 3 meses y se va a auditar 11 procesos.</t>
  </si>
  <si>
    <t>3/09/2024 Después de analizar la gestión del cuarto bimestre de este año, el equipo de trabajo de la Oficina Asesora de Planeación, esta realizando  las Auditorias Internas al  Sistema de Gestión de Calidad, con acompañamiento de la Universidad de Antioquia, se auditaran 11 procesos, lo que proporcionara indentifricar áreas de mejora, detectar no conformidades, mantener la certificación y promover una cultura de calidad.</t>
  </si>
  <si>
    <t>24/10/2024 Tras un minucioso análisis de la gestión correspondiente al quinto bimestre de este año, el equipo de trabajo de la Oficina Asesora de Planeación ha decidido implementar auditorías externas al Sistema de Gestión de Calidad. Este proceso se llevará a cabo en colaboración con el Icontec, lo que proporcionará una visión externa y objetiva sobre nuestros procesos.
La realización de estas auditorías es fundamental para el control de nuestros riesgos de gestión. No solo nos permitirá identificar y corregir debilidades en nuestros procedimientos, sino que también reafirmará nuestro compromiso con la calidad y la mejora continua. Al trabajar con el Icontec, fortaleceremos nuestras capacidades y aseguraremos que nuestra organización esté bien preparada para enfrentar futuros desafíos, garantizando la satisfacción de nuestros usuarios y el cumplimiento de nuestras metas institucionales.</t>
  </si>
  <si>
    <t>4/12/2024 Durante el análisis correspondiente al sexto bimestre, el equipo de la Oficina Asesora de Planeación evaluó la gestión de riesgos y validó la efectividad de los controles implementados hasta el momento. Como resultado, se determinó que el riesgo no se ha materializado. En conclusión, el compromiso con la mejora continua de nuestros procesos de gestión de riesgos es clave para reforzar y consolidar la fortaleza del Instituto Departamental de Deportes.</t>
  </si>
  <si>
    <t>MC-RG2-CAU1-CON1</t>
  </si>
  <si>
    <t>2. Posibilidad de afectación reputacional por el incumplimiento de los planes  de mejoramiento   debido a la inoportunidad en el tratamiento a las acciones de mejora continua del sistema integrado de gestión.</t>
  </si>
  <si>
    <t xml:space="preserve"> por el incumplimiento de los planes  de mejoramiento</t>
  </si>
  <si>
    <t>debido a la inoportunidad en el tratamiento a las acciones de mejora continua del sistema integrado de gestión</t>
  </si>
  <si>
    <t xml:space="preserve">El designado por la Oficina Asesora de Planeación, la cuarta semana de cada mes  consolida los  planes de mejoramiento y verifica  el estado de las acciones y su tratamiento. Con la información consolidada, emite alertas a los procesos, de las acciones que se vencen a los 30 días hábiles siguientes a la fecha de la  verificación, para que realicen las acciones que conlleven al cumplimiento de los planes.  En caso de existir acciones  con un menor plazo de vencimiento se citará al líder del proceso para tomar medidas inmediatas frente a la acción. Como evidencia de la ejecución del control queda el informe consolidado (power bi), el correo con las alertas y el listado de asistencia a la reunión cuando esta proceda. </t>
  </si>
  <si>
    <t xml:space="preserve">Informe consolidado (power bi), el correo con las alertas y el listado de asistencia a la reunión cuando esta proceda.                                                                     MC-RG2-CAU1-CON1              </t>
  </si>
  <si>
    <t xml:space="preserve">07/03/2024 El equipo de la Oficina de Planeación (jefe y Profesioales) se reunió a realizar seguimiento a los riesgos, en esta oportunidad se identificó este nuevo riesgo, por lo tanto se establecieron los controles al riesgo. Para el periodo evaluado, no se había identificado el riesgo, por lo tanto su aplicabilidad se establece a partir de abril de 2024.  </t>
  </si>
  <si>
    <t>17/04/2024: El equipo de trabajo de la Oficina Asesora de Planeación, luego de analizar la gestión de este segundo bimestre del año, a propósito de este riesgo de gestión,  valida la efectividad de los controles definidos hasta la fecha, motivo por el cual, el riesgo no se materializó.</t>
  </si>
  <si>
    <t>27/06/2024 Después de analizar la gestión del tercer bimestre de este año, el equipo de trabajo de la Oficina Asesora de Planeación valida la efectividad de los controles establecidos hasta la fecha. Gracias a esto, el riesgo de gestión no se materializo, y se continua de forma mensual enviando las alertas de gestión del plan de mejoramiento a cada dependencia</t>
  </si>
  <si>
    <t>3/09/2024 En el análisis correspondiente al cuarto bimestre del año realizado por el equipo de trabajo de la Oficina Asesora de Planeación, evaluó la gestión del riesgo  en cuestión. Tras revisar los controles implementados hasta la fecha, se ratifica su efectividad. En consecuencia, se concluye que el riesgo no se ha materializado y se continua haciendo los recorderis mensuales al plan de mejoramiento de cada dependencia.</t>
  </si>
  <si>
    <t>24/10/2024 En el análisis del quinto bimestre, el equipo de la Oficina Asesora de Planeación evaluó la gestión del riesgo y ratificó la efectividad de los controles implementados hasta la fecha. Como resultado, se concluye que el riesgo no se ha materializado.
Se continúa realizando recordatorios mensuales sobre el plan de mejoramiento de cada dependencia, lo que refleja la dedicación del equipo y el correcto manejo de los riesgos. Sin embargo, es esencial mantener la vigilancia. La evaluación constante y los recordatorios aseguran no solo la estabilidad operativa, sino también la capacidad de respuesta ante futuros desafíos.
En resumen, el compromiso con la mejora continua de nuestros procesos de gestión de riesgos es crucial para fortalecer la organización.</t>
  </si>
  <si>
    <t>4/12/2024 En el análisis del sexto bimestre, el equipo de la Oficina Asesora de Planeación evaluó la gestión de riesgos y confirmó la efectividad de los controles implementados, concluyendo que el riesgo no se ha materializado. Se siguen enviando recordatorios mensuales sobre los planes de mejora de cada dependencia, lo que demuestra el compromiso del equipo y un adecuado manejo de los riesgos. La vigilancia continua asegura la estabilidad operativa y la capacidad de respuesta ante futuros desafíos. En resumen, el compromiso con la mejora continua en la gestión de riesgos es esencial para fortalecer la entidad.</t>
  </si>
  <si>
    <t xml:space="preserve">Gestión Administrativa de los Recursos </t>
  </si>
  <si>
    <t>GA-RF1-CAU1-CON1</t>
  </si>
  <si>
    <t>Apoyar el desarrollo eficiente de los procesos internos, mediante la administración de los bienes y prestación de los servicios internos requeridos.</t>
  </si>
  <si>
    <t>Coordinador Equipo Administrativo</t>
  </si>
  <si>
    <t>Posibilidad de efectos dañosos  sobre bienes públicos por pérdida, extravío o hurto de bienes muebles de la entidad a causa de la omisión en la aplicación del procedimiento para el ingreso y salida de bienes del almacén.</t>
  </si>
  <si>
    <t>Por pérdida, extravío o hurto de bienes muebles de la entidad</t>
  </si>
  <si>
    <t xml:space="preserve">A causa de la omisión en la aplicación del procedimiento para el ingreso y salida de bienes de la entidad. </t>
  </si>
  <si>
    <t xml:space="preserve">Fiscal </t>
  </si>
  <si>
    <t>El Profesional Especializado del equipo administrativo de la Subgerencia Administrativa y Financiera indica de manera permanente al Coordinador del equipo de vigilancia que verifique el correcto diligenciamiento del formato de préstamo de bienes (F-GA-16), conforme a lo establecido en el Instructivo de Salida de Bienes de la entidad. Este control se realiza de forma manual y preventiva, asegurando que cada movimiento de bienes esté debidamente documentado. En caso de presentarse diferencias o irregularidades en el proceso, se informa a las áreas responsables para realizar los ajustes correspondientes. La evidencia del control es el formato de préstamo de bienes (F-GA-16) debidamente diligenciado.</t>
  </si>
  <si>
    <t xml:space="preserve">Permanente </t>
  </si>
  <si>
    <t>Formato de préstamo de bienes (F-GA-16) diligenciado.</t>
  </si>
  <si>
    <t>23/03/2024: A través de comunicaciones con el enlace de la empresa de vigilancia se comunican los requerimientos que son relacionados en el informe de la empresa de vigilancia. Los registros de salida de los equpos son diligenciados por los servidores públicos de Indeportes y revisados por el personal de vigilancia.</t>
  </si>
  <si>
    <t>07/05/2024 El personal de vigilancia da aplicación del formato de préstamo de bienes para la salida de los mismos.</t>
  </si>
  <si>
    <t>03/07/2024 El profesional especializado verificó diligentemente el formato de préstamo de bienes conforme al procedimiento establecido en el Instructivo Salida de bienes de la entidad.</t>
  </si>
  <si>
    <t>04/09/2024 El profesional especializado verificó diligentemente el formato de préstamo de bienes conforme al procedimiento establecido en el Instructivo Salida de bienes de la entidad.</t>
  </si>
  <si>
    <t>31/10/2024 El profesional especializado verificó diligentemente el formato de préstamo de bienes conforme al procedimiento establecido en el Instructivo Salida de bienes de la entidad.</t>
  </si>
  <si>
    <t>23/12/2024 El profesional especializado verificó diligentemente el formato de préstamo de bienes conforme al procedimiento establecido en el Instructivo Salida de bienes de la entidad.</t>
  </si>
  <si>
    <t>GA-RF2-CAU1-CON1</t>
  </si>
  <si>
    <t>Posibilidad de efecto dañoso sobre bienes públicos por caducidad y/o deterioro de los bienes de consumo a causa de la omisión en la aplicación del procedimiento de gestión del Almacén (P_GA_08).</t>
  </si>
  <si>
    <t>Por caducidad y/o deterioro de los bienes de consumo y /o  deterioro de los activos</t>
  </si>
  <si>
    <t>a causa de la omisión en la aplicación del procedimiento de gestión del Almacén (P_GA_08)</t>
  </si>
  <si>
    <t>El Auxiliar Administrativo del Almacén, de manera permanente y preventiva, verifica las existencias de los bienes de consumo al recibir las solicitudes de suministro (F-GA-03), aplicando la metodología PEPS (Primero en Entrar, Primero en Salir), conforme a lo establecido en el procedimiento P-GA-08 de gestión del Almacén. Este control se realiza de forma manual, asegurando que los bienes sean entregados en el orden adecuado para evitar caducidad o deterioro. En caso de detectarse diferencias, se informa a las áreas responsables para realizar los ajustes correspondientes. La evidencia del control es la ficha técnica SICOF verificada para cada artículo.</t>
  </si>
  <si>
    <t xml:space="preserve">
Permanente </t>
  </si>
  <si>
    <t>Ficha técnica SICOF para cada artículo verificada.</t>
  </si>
  <si>
    <t>23/03/2024: El auxiliar del Almacén reportó en el primer bimestre los elementos con baja existencia en bodega.
Se cuentan con las diferentes órdenes de suministro con las cantidades despachadas de acuerdo con la existencia de bodega.</t>
  </si>
  <si>
    <t>07/05/2024 El auxiliar del Almacén reportó los elementos con baja existencia en bodega.
Se cuentan con las diferentes órdenes de suministro con las cantidades despachadas de acuerdo con la existencia de bodega.</t>
  </si>
  <si>
    <t>03/07/2024 El control aplicado fue eficaz, ya que no se presentaron casos de caducidad o deterioro de los bienes de consumo. El auxiliar administrativo del Almacén verificó consistentemente las existencias y entregó el aplicativo de PPEs según lo establecido en el procedimiento P_GA_08</t>
  </si>
  <si>
    <t>04/09/2024 El control aplicado fue eficaz, ya que no se presentaron casos de caducidad o deterioro de los bienes de consumo. El auxiliar administrativo del Almacén verificó consistentemente las existencias y entregó el aplicativo de PPEs según lo establecido en el procedimiento P_GA_08</t>
  </si>
  <si>
    <t>31/10/2024 El control aplicado fue eficaz, ya que no se presentaron casos de caducidad o deterioro de los bienes de consumo. El auxiliar administrativo del Almacén verificó consistentemente las existencias y entregó el aplicativo de PPEs según lo establecido en el procedimiento P_GA_08</t>
  </si>
  <si>
    <t>23/12/2024 El control aplicado fue eficaz, ya que no se presentaron casos de caducidad o deterioro de los bienes de consumo. El auxiliar administrativo del Almacén verificó consistentemente las existencias y entregó el aplicativo de PPEs según lo establecido en el procedimiento P_GA_08</t>
  </si>
  <si>
    <t>GA-RG1-CAU1-CON1</t>
  </si>
  <si>
    <t>Posibilidad de afectación económica por desactualización de las carteras debido a una incorrecta planeación administrativa para el control, ubicación y distribución de los inventarios.</t>
  </si>
  <si>
    <t>por desactualización de las carteras</t>
  </si>
  <si>
    <t>Debido a una incorrecta planeación administrativa  para el control, ubicación y distribución de los inventarios.</t>
  </si>
  <si>
    <t>El Auxiliar Administrativo del Almacén verifica de manera permanente y manual los movimientos mensuales de cartera, asegurando que las asignaciones a los supervisores de contratistas se reflejen en el formato "Salidas de productos". Como evidencia, se genera el comprobante de cartera firmado por el respectivo servidor público. El Profesional Especializado realiza un cierre mensual, verificando el estado de la asignación de carteras y determinando qué bienes del inventario de muebles quedan pendientes para el mes siguiente, dejando como evidencia el informe de cierre mensual. Además, el Auxiliar Administrativo del Almacén verifica el estado de las carteras a través del inventario, siguiendo el cronograma de gestión del Almacén según el procedimiento P-GA-08. En caso de presentarse diferencias, se informa a las áreas responsables para realizar los ajustes correspondientes. La evidencia de este control incluye el formato de salidas de productos, el informe de cierre, el cronograma de gestión del Almacén, y los formatos de reintegros, asignaciones o traslados, firmados por el profesional del Almacén y el servidor público involucrado.</t>
  </si>
  <si>
    <t xml:space="preserve">Permanente .  </t>
  </si>
  <si>
    <t xml:space="preserve">Formato salidas de producto
Informe de cierre
Cronograma de gestión del Almacén
Formatos de reintegros, asignaciones o traslados según aplique, firmadas por el profesional del almacén y el servidor público que se beneficia del bien, reintegra o traaslada. </t>
  </si>
  <si>
    <t>23/03/2024: En los meses de enero y febrero se han reportado los informes de cierre del Almacén al área de Contabilidad, con las diferentes novedades de las carteras: 202401001894 del 28/02/2024 y 202401002476 del 14/02/024.</t>
  </si>
  <si>
    <t>07/05/2024: En el mes de marzo se reportó el informe de cierre del Almacén al área de Contabilidad, con las diferentes novedades de las carteras</t>
  </si>
  <si>
    <t>03/07/2024 No se materializó gracias a la aplicación efectiva de los controles. El auxiliar administrativo del Almacén verificó mensualmente los movimientos de las carteras, asegurando la correcta asignación de bienes.</t>
  </si>
  <si>
    <t>04/09/2024 No se materializó gracias a la aplicación efectiva de los controles. El auxiliar administrativo del Almacén verificó mensualmente los movimientos de las carteras, asegurando la correcta asignación de bienes.</t>
  </si>
  <si>
    <t>31/10/2024 No se materializó gracias a la aplicación efectiva de los controles. El auxiliar administrativo del Almacén verificó mensualmente los movimientos de las carteras, asegurando la correcta asignación de bienes.</t>
  </si>
  <si>
    <t>23/12/2024 No se materializó gracias a la aplicación efectiva de los controles. El auxiliar administrativo del Almacén verificó mensualmente los movimientos de las carteras, asegurando la correcta asignación de bienes.</t>
  </si>
  <si>
    <t>GA-RG2-CAU1-CONT1</t>
  </si>
  <si>
    <t>Posibilidad de afectación económica   por caja menor en gastos no permitidos, debido a incorrecta aprobación de los mismos incumplimiendo la normatividad vigente.</t>
  </si>
  <si>
    <t xml:space="preserve"> por caja menor en gastos no permitidos</t>
  </si>
  <si>
    <t>Debido a incorrecta aprobación de los mismos incumplimiendo la normatividad vigente.</t>
  </si>
  <si>
    <t>El Subgerente Administrativo y Financiero verifica anualmente que la resolución de caja menor contemple únicamente los conceptos de gastos permitidos según la normatividad vigente. Adicionalmente, el Profesional Especializado, al recibir una solicitud de autorización de gasto por caja menor, revisa que la necesidad cumpla con las condiciones estipuladas, tales como ser un imprevisto, no ser recurrente y afectar el normal funcionamiento de la entidad, conforme a la normatividad vigente y los considerandos de la resolución. Este control se realiza de manera permanente y manual. En caso de detectarse diferencias o gastos no permitidos, se informa a las áreas responsables para realizar los ajustes necesarios. La evidencia del control incluye la relación mensual de los gastos autorizados por conceptos de caja menor.</t>
  </si>
  <si>
    <t>Relación mensual de los gastos autorizados por conceptos de caja menor</t>
  </si>
  <si>
    <t>23/03/2024: Los gastos de caja menor se han soportado en las solicitudes que justifiquen el gasto, para lo cual se deja evidencia de los correos y los soportes en los diferentes trámites de reintegro de la caja menor para los meses de enero y febrero de 2024.</t>
  </si>
  <si>
    <t>07/05/2024: Los gastos de caja menor se han soportado en las solicitudes que justifiquen el gasto, para lo cual se deja evidencia de los correos y los soportes en los diferentes trámites de reintegro de la caja menor para los meses de marzo y abril de 2024.</t>
  </si>
  <si>
    <t xml:space="preserve">03/07/2024 El profesional especializado realizó la autorización de los gastos de caja menor de acuerdo a la normatividad vigente y verificó la necesidad y justificación de los mismos en cada caso.
</t>
  </si>
  <si>
    <t xml:space="preserve">04/09/2024 El profesional especializado realizó la autorización de los gastos de caja menor de acuerdo a la normatividad vigente y verificó la necesidad y justificación de los mismos en cada caso.
</t>
  </si>
  <si>
    <t xml:space="preserve">31/10/2024El profesional especializado realizó la autorización de los gastos de caja menor de acuerdo a la normatividad vigente y verificó la necesidad y justificación de los mismos en cada caso.
</t>
  </si>
  <si>
    <t>23/12/2024 El profesional especializado realizó la autorización de los gastos de caja menor de acuerdo a la normatividad vigente y verificó la necesidad y justificación de los mismos en cada caso.</t>
  </si>
  <si>
    <t>GA-RG3-CAU1-CON1</t>
  </si>
  <si>
    <t>Posibilidad de afectación económica por  inadecuado control de inventarios debido a la no aplicación de los procedimientos establecidos.</t>
  </si>
  <si>
    <t xml:space="preserve">por  inadecuado control de inventarios </t>
  </si>
  <si>
    <t>Debido a la no aplicación de los procedimientos establecidos.</t>
  </si>
  <si>
    <t>El Profesional de Almacén verifica mensualmente el cumplimiento del cronograma de gestión del Almacén, asegurando la correcta aplicación de los procedimientos establecidos para el control de inventarios. Este control se realiza de manera manual y preventiva mediante la revisión de inventarios aleatorios mensuales y un informe cuatrimestral del inventario general. En caso de identificar diferencias o incumplimientos en el manejo de los inventarios, se informa a las áreas responsables para que se realicen los ajustes correspondientes. La evidencia de este control incluye el informe de cierre mensual con el inventario aleatorio y el informe cuatrimestral del inventario general. -</t>
  </si>
  <si>
    <t>Mesual</t>
  </si>
  <si>
    <t>Informe del cierre mensual que incluye inventario aleatorio.
Informe cuatrimestral de  Inventario general.</t>
  </si>
  <si>
    <t>23/03/2024: El cronograma del Almacén fue elaborado el 4 de enero de 2024 y el personal ha dado cumplimiento, por ejemplo con los cierres mensuales de enero y febrero mediante radicados 202401001894 del 28/02/2024 y 202401002476 del 14/02/024 respectivamente.</t>
  </si>
  <si>
    <t>07/05/2024: El cronograma del Almacén fue elaborado el 4 de enero de 2024 y el personal ha dado cumplimiento, por ejemplo con los cierres mensuales.</t>
  </si>
  <si>
    <t>03/07/2024 El profesional de Almacén verificó el cumplimiento del cronograma de gestión del Almacén de cada vigencia, asegurando la correcta aplicación de los procedimientos.</t>
  </si>
  <si>
    <t>04/09/2024 El profesional de Almacén verificó el cumplimiento del cronograma de gestión del Almacén de cada vigencia, asegurando la correcta aplicación de los procedimientos.</t>
  </si>
  <si>
    <t>31/10/2024 El profesional de Almacén verificó el cumplimiento del cronograma de gestión del Almacén de cada vigencia, asegurando la correcta aplicación de los procedimientos.</t>
  </si>
  <si>
    <t>23/12/2024 El profesional de Almacén verificó el cumplimiento del cronograma de gestión del Almacén de cada vigencia, asegurando la correcta aplicación de los procedimientos.</t>
  </si>
  <si>
    <t>GA-RG4-CAU1-CON1</t>
  </si>
  <si>
    <t>Posibilidad de afectación económica por deterioro de bienes muebles o infraestructura debido al inclumplimiento del plan de mantenimiento preventivo y correctivo.</t>
  </si>
  <si>
    <t xml:space="preserve">por deterioro de bienes muebles o infraestructura </t>
  </si>
  <si>
    <t>debido al inclumplimiento del plan de mantenimiento preventivo y correctivo.</t>
  </si>
  <si>
    <t>El administrador de la sede verifica mensualmente el cumplimiento del cronograma establecido a través  del plan de mantenimeinto en el "Formato GA- 46 Plan Anual de Mantenimeinto V2" asegurando la correcta inclusión se todas las actividades preventivas y correctivas. Este control se realiza de manera manual y preventiva mediante diligenciamiento del formato y reporte de indicadores. En caso de identificar  incumplimientos en los mantenimeintos, se deja evidencias de las razones en el analisis del indicador y se realizan los ajustes correspondientes. La evidencia de este control incluye el diligenciamiento del formato F-GA 46 y los indicadores mensuales reportados.</t>
  </si>
  <si>
    <t>Formato F-GA-46 
Indicador Mensual.</t>
  </si>
  <si>
    <t>Este Riesgo se incluye en diciembre y sale del plan de mejoRamiento establecido en la auditoría Interna.</t>
  </si>
  <si>
    <t xml:space="preserve">Proceso Jurídico </t>
  </si>
  <si>
    <t>PJ-RG1-CAU1-CON1</t>
  </si>
  <si>
    <t>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t>
  </si>
  <si>
    <t>Jefe de Oficina Jurídica</t>
  </si>
  <si>
    <t xml:space="preserve">Posibilidad de afectación economica y reputacional  por el  indebido procedimiento en el archivo de las carpetas de registro y control y de representaciòn judicial y extrajudicial,debido a la insuficiencia de personal </t>
  </si>
  <si>
    <t>Por el Indebido procedimiento en el archivo de las carpetas de registro y control y representación judicial y extrajudicial</t>
  </si>
  <si>
    <t>Debido a la insuficiencia de personal</t>
  </si>
  <si>
    <t xml:space="preserve">El Jefe de la Oficina Jurídica solicitará a la Gerencia la asignación de personal con conocimiento de archivo para reaizar la construcción de las carpetas correspondientes a los procesos que adelanta. Una vez se obtenga el recurso solicitado se inicianará con la respectiva verificación de las carpetas </t>
  </si>
  <si>
    <t xml:space="preserve">A demanda </t>
  </si>
  <si>
    <t xml:space="preserve">Requerimientos escritos o atraves de correo electronico de actualizacion </t>
  </si>
  <si>
    <t>Sin Registro</t>
  </si>
  <si>
    <t>Participaron en el seguimiento de manera general los siguientes profesionales: Diana Dulcey, Gloria Bonilla y Maria Teresa Muñoz</t>
  </si>
  <si>
    <t>Al respecto es encesario hacer precision en los siguiente: a la fecha la Oficina Asesora Jurídica NO tiene un archivo fisico o digital de los expedientes judiciales y extrajudiciales que se adelantan. Respecto al tema de Registro y Control, se cuenta con una contratista que presta apoyo en el archivo de todos los documentos relacionados con esos tramires</t>
  </si>
  <si>
    <t>04/09/2024: El riesgo no se materializó para esta Vigencia, los controles se han realizado de manera adecuada y permanente por el Profesional Universaitario, Dr. Oscar Badillo</t>
  </si>
  <si>
    <t>04/11/2024: El riesgo no se materializó para esta Vigencia, los controles se han realizado de manera adecuada y permanente por el Profesional Universaitario, Dr. Diana Dulcey</t>
  </si>
  <si>
    <t>07/01/2025:Se validó El riesgo y el mismo no se materializó para esta Vigencia, los controles se han realizado de manera adecuada y permanente por el Profesional Universaitario, Dr. Diana Dulcey, supervisor del contrato del abogado externo quien tiene la representación judicial y extrajudicial de Indeportes Antioquia</t>
  </si>
  <si>
    <t xml:space="preserve">Posibilidad de afectación reputacional  por inoportunidad de respuesta a las diferentes solicitudes presentadas por los organismos deportivo  debido al procedimiento en el archivo de las carpetas de registro y control </t>
  </si>
  <si>
    <t>PJ-RG2-CAU1-CON1</t>
  </si>
  <si>
    <t>Posibilidad de afectación economica y reputacional  por la perdida de la información dentro de los expedientes, debido al insuficiente espacio para la custodia de las carpetas</t>
  </si>
  <si>
    <t>Por  la perdida de la información dentro de los expedientes</t>
  </si>
  <si>
    <t>Debido al insuficiente espacio para la custodia de las carpetas</t>
  </si>
  <si>
    <t>Jefe de la Oficina Asesora Jurídica debe requerir a la subgerencia administrativa un espacio conforme a los lineamientos del Archivo General de la Nacion para mantener los expedientes fisicos en arhivo de gestion de esta Dependencia</t>
  </si>
  <si>
    <t>Comunicaciones enviadas a la subgerencia</t>
  </si>
  <si>
    <t xml:space="preserve">Al respecto es encesario hacer precision en los siguiente: a la fecha la Oficina Asesora Jurídica NO tiene un archivo fisico o digital de los expedientes judiciales y extrajudiciales que se adelantan danco cumplimiento a la ley de archivo. Se han creado carpetas en mercurio de cada uno de los procesos judiciales, solicitudes de conciliación extrajudicial y reuniones del Comité de Concilaición que contienen la infromación de cada de esos asuntos.  Respecto al tema de Registro y Control, se cuenta con una contratista que presta apoyo en el archivo de todos los documentos relacionados con esos tramites. </t>
  </si>
  <si>
    <t>PJ-RG3-CAU1-CON1</t>
  </si>
  <si>
    <t xml:space="preserve">Posiblidad de afectación economica y reputacional por cometer errores en la revisión de actos administrativos y certificaciones, debido a la falta de conocimiento respecto a las normas que regulan la materia </t>
  </si>
  <si>
    <t>por cometer errores en la revisión de actos administrativos y certificaciones</t>
  </si>
  <si>
    <t>debido a la falta de conocimiento respecto a las normas que regulan la materia</t>
  </si>
  <si>
    <t>Usuarios, productos y prácticas</t>
  </si>
  <si>
    <t xml:space="preserve">Los abogados de la Oficina Jurídica deben revisar la normatividad vigente y el contenido de los actos administrativos antes de ser enviados para revisión y aprobación por parte del Jefe respectivo </t>
  </si>
  <si>
    <t>Cuadro de responsables al pie de los actos administrativos</t>
  </si>
  <si>
    <t>Sin seguimiento por parate del proceso (OAP)</t>
  </si>
  <si>
    <t>PJ-RG4-CAU1-CON1</t>
  </si>
  <si>
    <t>Posibilidad afectación económica y reputacional por bridar deficientes asesorías jurídicas a los entes y organismos deportivos, debido al desconocimiento y/o desactualización de la legislación deportiva y normas complementarias</t>
  </si>
  <si>
    <t>por bridar deficientes asesorías jurídicas a los entes y organismos deportivos</t>
  </si>
  <si>
    <t>debido al desconocimiento y/o desactualización de la legislación deportiva y normas complementarias</t>
  </si>
  <si>
    <t xml:space="preserve">Realizar capacitaciones trimestrales respecto a los temas propios de la Oficina jurídica </t>
  </si>
  <si>
    <t>Comunicaciones enviadas al Ministerio del Deporte</t>
  </si>
  <si>
    <t>PJ-RG5-CAU1-CON1</t>
  </si>
  <si>
    <t>Posibilidad de afectación económica y reputacional por no atender oportunamente las distintas actuaciones que deben surtirse en los procesos judiciales y extrajudiciales debido a la falta de vigilancia en los procesos por parte de los apoderados elevada carga laboral a los apoderados de Indeportes</t>
  </si>
  <si>
    <t>por no atender oportunamente las distintas actuaciones que deben surtirse en los procesos judiciales y extrajudiciales</t>
  </si>
  <si>
    <t>debido a la falta de vigilancia en los procesos por parte de los apoderados elevada carga laboral a los apoderados de Indeportes</t>
  </si>
  <si>
    <t>Daños a activos fijos/eventos externos</t>
  </si>
  <si>
    <t xml:space="preserve">Verificar el estado de los procesos judiciales de manera semanal a través de la plataforma de la rama judicial </t>
  </si>
  <si>
    <t>cuadro excel donde costa el control de las acciones judiciales</t>
  </si>
  <si>
    <t>PJ-RG6-CAU1-CON1</t>
  </si>
  <si>
    <t>Posiblidad de afectación economica y reputacional por no dar cumplimiento oportuno a las decisiones judiciales en que se impongan obligaciones económicas o de hacer, debido a no tener los soportes necesarios para iniciar los trámites correspondientes al cumplimiento de la sentencia</t>
  </si>
  <si>
    <t>por no dar cumplimiento oportuno a las decisiones judiciales en que se impongan obligaciones económicas o de hacer,</t>
  </si>
  <si>
    <t>debido a no tener los soportes necesarios para iniciar los trámites correspondientes al cumplimiento de la sentencia</t>
  </si>
  <si>
    <t>Los abogados de la Oficina Jurídica Verificaran  los soportes y la Jefe de la Oficina valida con la Subgerencia Administrativa y Finaciera respecto a la realización del pago</t>
  </si>
  <si>
    <t>07/01/2024:Se validó El riesgo y el mismo no se materializó para esta Vigencia, los controles se han realizado de manera adecuada y permanente por el Profesional Universaitario, Dr. Diana Dulcey, supervisor del contrato del abogado externo quien tiene la representación judicial y extrajudicial de Indeportes Antioquia</t>
  </si>
  <si>
    <t xml:space="preserve">Gestión del Talento Humano </t>
  </si>
  <si>
    <t>TH-RG1-CAU1-CAU1</t>
  </si>
  <si>
    <t>lanear, organizar, ejecutar y hacer seguimiento a las acciones que promuevan el desarrollo del talento Humano durante el ciclo de vida laboral de los servidores públicos del instituto.</t>
  </si>
  <si>
    <t>Jefe de Oficina de Talento Humano</t>
  </si>
  <si>
    <t>Posibilidad de afectación reputacional por vinculación irregular del personal debido al incumplimiento en la verificación de los requisitos legales para el nombramiento o posesión en el empleo.</t>
  </si>
  <si>
    <t>por vinculación irregular del personal</t>
  </si>
  <si>
    <t>debido al incumplimiento en la verificación de los requisitos legales para el nombramiento o posesión en el empleo.</t>
  </si>
  <si>
    <t xml:space="preserve">Ejecución y administración de procesos
</t>
  </si>
  <si>
    <t xml:space="preserve">El  Profesional  de la Oficina de Talento Humano, verifica   permanentemente de acuerdo  al formato F-TH-64 establecido en el Sistema de Gestión de la Calidad,  la información suministrada por la persona a nombrar y posesionar de acuerdo a los requisitos exigidos para el cargo en la normatividad vigente y el Manual Específico de Funciones de la Entidad. Este Control se realiza de forma manual.
En caso de no concordar lo reportado con la evidencia se corrigen los formatos diligenciados  para que se verifique y realice las correcciones pertinentes. El control se ejecutará de acuerdo a la periodicidad establecida para el reporte del indicador.
Como evidencia del control está  el Formato F-TH-64 Documentos de Posesión del Cargo diligenciado y archivado en la historia laboral. Certificaciones impresas o digitales de antecedentes proferidas por las entidades competentes .
</t>
  </si>
  <si>
    <t>Formato F-TH-64 Documentos de Posesión del Cargo diligenciado y archivado en la historia laboral.
Certificaciones impresas o digitales de antecedentes proferidas por las entidades competentes .</t>
  </si>
  <si>
    <t>05/04/2024: La profesional especializada Lucy Beltrán realiza revisión y seguimiento a los  controles implementados sin identificarse la materialización del riesgo identificado. Las evidencias de los controles implementados reposan en las historias laborales del personal vinculado a la entidad durante el periodo.</t>
  </si>
  <si>
    <t>17/04/2024 El contratista Juan David Jaramillo y la jefe de oficina Claudia Patricia Velez no encontraron dentro de la oficina de Talento Humano que se hubiese materializado este riesgo y como evidencia te tienen las Hojas de Vida de los Funcionarios de la entidad en el archivo documental de talento humano.</t>
  </si>
  <si>
    <t>02/07/2024 El contratista Juan David Jaramillo y la Jefe de Oficina Claudia Patricia Velez no encontraron dentro de la oficina de Talento Humano que se hubiese materializado este riesgo y como evidencia te tienen las Hojas de Vida de los Funcionarios de la entidad en el archivo documental de talento humano.</t>
  </si>
  <si>
    <t>16/09/2024 Sin seguimiento por parte de procso OAP</t>
  </si>
  <si>
    <t>06/11/2024: Durante el periodo septiembre - octubre , se adelantó  un proceso de selección de la Oficina de talento Humano, cumpliendo con el control establecido para la verificación del cumplimiento de requisitos legales vigentes, exigidos para el cargo de Subgerente de Escenarios Deportivos y Equipamientos.  Registro formato F-TH-64.</t>
  </si>
  <si>
    <t>26/12/2024: MCT  Durante el periodo se llevaron a cabo dos procesos de selección con la verificación completa de los requisitos. Se hace referencia al diligenciamiento del formulario F-TH-64 para el personal en estado de nombramiento. Queda pendiente el proceso de posesión.</t>
  </si>
  <si>
    <t>TH-RG1-CAU2-CON2</t>
  </si>
  <si>
    <t xml:space="preserve">debido al incumplimiento en la verificación de los requisitos legales para el nombramiento o posesión en el empleo.
</t>
  </si>
  <si>
    <t xml:space="preserve">El  Profesional  Especializado de la Oficina de Talento Humano, proyecta oficios    permanentemente con firma  de la jefe de la oficina para enviar a las diferentes entidades para la confirmación de experiencia y títulos de estudio del candidato . Este Control se realiza de forma manual.
En caso de no concordar lo reportado con la evidencia se envía comunicado a las entidades indicando que no se cumple con la experiencia y títulos del candidado en el estudio.  El control se ejecutará de acuerdo a la periodicidad establecida para el reporte del indicador.
Como evidencia del control está la respuesta de la instituciones educativas y ex/empleadoras del candidato
</t>
  </si>
  <si>
    <t>Respuesta de la instituciones educativas y ex/empleadoras del candidato</t>
  </si>
  <si>
    <t>05/04/2024: La profesional especializada Lucy Beltrán realiza revisión y seguimiento a los  controles implementados sin identificarse la materialización del riesgo identificado. Las evidencias de los controles implementados reposan en las historias laborales del personal vinculado a la entidad durante el periodo.
Se ajustó el control incluyendo la actividad de confirmación de experiencia laboral y títulos académicos que se realiza desde la Oficina para el nombramiento.</t>
  </si>
  <si>
    <t>17/04/2024 El contratista Juan David Jaramillo y la jefe de oficina de Talento Humano Claudia Patricia Velez, realizando seguimiento al riesgo de Posibilidad de afectación reputacional por vinculación irregular del personal debido al incumplimiento en la verificación de los requisitos legales para el nombramiento o posesión en el empleo, se encuentra que no se ha materializado dicho riesgo y la evidencia reposa en en el archivo documental en las hojas de vida de los funcionarios las cuales tienen reserva documental.</t>
  </si>
  <si>
    <t>02/07/2024 El contratista Juan David Jaramillo en reunión con la Jefe de Oficina Claudia Patricia Velez, realizando seguimiento al riesgo de Posibilidad de afectación reputacional por vinculación irregular del personal debido al incumplimiento en la verificación de los requisitos legales para el nombramiento o posesión en el empleo, se encuentra que no se ha materializado dicho riesgo y la evidencia reposa en en el archivo documental en las hojas de vida de los funcionarios las cuales tienen reserva documental.</t>
  </si>
  <si>
    <t>06/11/2024: Durante el periodo septiembre- octubre, se  adelantó un proceso de selección de la Oficina de Tlento Humano, cumpliendo con el  control establecido para la verificación del cumplimiento de requisitos legales vigentes, exigidos para el cargo de Subgerente de Escenarios Deportivos y Equipamientos; se evidencian en los documentos:   202403004714 ; 202403004713 y  2024034716 en la carpeta de evidencias.</t>
  </si>
  <si>
    <t>26/12/2024: MCT Durante el trimestre se tramitaron los siguientes oficios en los procesos de selección correspondientes a los cargos de Secretario y Auxiliar Administrativo. En caso de ser requeridas, las evidencias se encuentran archivadas en las historias laborales.
Oficios: 
-202403005523
-202403005531
-202403005532
-202403005530
-202403005930
-202403005926
-202403005929
202403005954</t>
  </si>
  <si>
    <t>TH-RF1-CAU1-CON1</t>
  </si>
  <si>
    <t xml:space="preserve">Posibilidad de efecto dañoso por la materialización de riesgos en la salud de los empleados de la Entidad debido a incumplimientos en la implementación del Sistema de Seguridad y Salud en el Trabajo </t>
  </si>
  <si>
    <t>por la materialización de riesgos en la salud de los empleados de la Entidad</t>
  </si>
  <si>
    <t xml:space="preserve">debido a incumplimientos en la implementación del Sistema de Seguridad y Salud en el Trabajo </t>
  </si>
  <si>
    <t xml:space="preserve">El Jefe de la Oficina de Talento Humano , verifica    permanentemente  el perfil requerido, según resolución 312 de 2019, de las personas que realizan la implementación del SG SST. Este Control se realiza de forma manual.
En caso de no concordar lo reportado con la evidencia se envía comunicado a la Jefe de Talento Humano y a la Profesional Universitaria SG- SST  indicando que no se cumple con el  títulos para ejercer roles y responsabilidades en la materia.   El control se ejecutará de acuerdo a la periodicidad establecida para el reporte del indicador.
Como evidencia del control está la certificación del Profesional para la ejecución de responsabilidades en SST. 
</t>
  </si>
  <si>
    <t>1, Carpeta Anexo 3. Roles y responsabilidades, certificados.</t>
  </si>
  <si>
    <t xml:space="preserve">05/04/2024: La profesional Universitaria Johanna Posada y el profesional contratista Juan David Jaramillo realizan la revisión y seguimiento e identifican que no se han materializado riesgos en la salud de los empleados </t>
  </si>
  <si>
    <t xml:space="preserve">17/05/2024 La profesional Universitaria Johanna Posada y el profesional contratista Juan David Jaramillo realizan la revisión y seguimiento e identifican que no se han materializado riesgos en la salud de los empleados </t>
  </si>
  <si>
    <t xml:space="preserve">02/07/2024 El contratista Juan David Jaramillo indaga a la Porfesional Universitaria sobre la materialización del riesgo y no encuentra que este se hubiese materializado </t>
  </si>
  <si>
    <t xml:space="preserve">09/09/2024 El Contratista Juan David Jaramillo Indaga ante la Jefe de Talento Humano sobre la materialización de dicho riesgo y no encuentra que este se hubiese presentado </t>
  </si>
  <si>
    <t xml:space="preserve">08/11/2024: Se realiza la revisión de la documentacioón con La profesional Universitaria Johanna Posada, se adjunta carpeta con los documentos que validan los estudios. 
- Profesional Ingeniera Administradora, especialista en Salud Ocupacional  y la debida actualizacion del curso de las 50 horas de SST.  </t>
  </si>
  <si>
    <t xml:space="preserve">26/12/2024: MCT Estudios vigentes de la Profesional Johanna Posada.  (  Profesional Ingeniera Administradora, especialista en Salud Ocupacional  y la debida actualizacion del curso de las 50 horas de SST.) 
Se consulta a la Jefe de Talento Humano y a la Profesional Universitaria acerca de la materialización de dicho riesgo, sin encontrar evidencia de que este se haya presentado.  La información se encuentra en la carpera de  evidencias correspondiente al riesgo. </t>
  </si>
  <si>
    <t>Activo</t>
  </si>
  <si>
    <t>TH-RF1-CAU1-CON2</t>
  </si>
  <si>
    <t xml:space="preserve">
El Profesional Universitario de de la Oficina de Talento Humano , verifica y revisa   permanentemente con el apoyo (roles) de los demás responsables,  la implementación y actualización del plan de trabajo anual del SG-SST (todas las etapas decreto 1072 de 2015 cap 6, incluido el trabajo de campo con funcionarios). Este Control se realiza de forma manual.
En caso de no concordar lo reportado con la evidencia se revisa el  plan de trabajo del SG-SST  para la actualización y ejecución de las actividades faltantes para su cumplimiento. El control se ejecutará de acuerdo a la periodicidad establecida para el reporte del indicador.
Como evidencia del control está la Matriz del Plan de Trabajo Anual con el seguimiento respectivo. 
</t>
  </si>
  <si>
    <t>2. Matriz del Plan de Trabajo Anual con Seguimiento.</t>
  </si>
  <si>
    <t xml:space="preserve">02/07/2024 El contratista Juan David Jaramillo se reune con la profesional Johanna Posada donde esta manifista que el riesgo no se ha materializado para el tercer bimestre  </t>
  </si>
  <si>
    <t xml:space="preserve">09/09/2024 El contratista Juan David Jaramillo Indaga ante la Jefe de Talento Humano y no encuentran que dicho riesgo se hubiese materializado </t>
  </si>
  <si>
    <t>08/11/2024:  La profesional Universitaria Johanna Posada y la contratista Maria Camila Toro, realizan la revisión de dicho riesgo sin materializarse, según el plan de trabajo indexado en la carpeta de evidencias</t>
  </si>
  <si>
    <t>26/12/2024:  MCT  La Profesional Universitaria Johanna Posada y la contratista María Camila Toro realizaron la revisión del mencionado riesgo, concluyendo que este no se ha materializado. Según el plan de trabajo del SG-SST 2024, indexado en la carpeta de evidencias, dicho plan se encuentra actualizado a la fecha, con un cumplimiento del 100% a diciembre de 2024.</t>
  </si>
  <si>
    <t>TH-RF1-CAU1-CON3</t>
  </si>
  <si>
    <t xml:space="preserve">El Profesional Universitrio de de la Oficina de Talento Humano , valida    permanentemente con la Subgerencia Administrativa y Financiera los recursos financieros para la implementación efectiva del Sistema de Gestión de SST. Este Control se realiza de forma manual.
En caso de no concordar lo reportado con la evidencia se enviará a Gerencia y el Jefe de Talento Humano    el  plan de trabajo del SG-SST aprobado   para la actualización y ejecución de las actividades faltantes para su cumplimiento. El control se ejecutará de acuerdo a la periodicidad establecida para el reporte del indicador.
Como evidencia del control están los correos a la gerencia del Plan de Trabajo Anual con el seguimiento respectivo. 
</t>
  </si>
  <si>
    <t>3. Correo Electrónico.</t>
  </si>
  <si>
    <t xml:space="preserve">17/05/2024: La profesional Universitaria Johanna Posada y el profesional contratista Juan David Jaramillo realizan la revisión y seguimiento e identifican que no se han materializado riesgos en la salud de los empleados </t>
  </si>
  <si>
    <t xml:space="preserve">02/07/2024  La profesional Universitaria Johanna Posada y el profesional contratista Juan David Jaramillo realizan la revisión y seguimiento e identifican que no se han materializado riesgos en la salud de los empleados </t>
  </si>
  <si>
    <t xml:space="preserve">08/11/2024:  La profesional Universitaria Johanna Posada indica que no se ha dado incumplimiento en el presupuesto del Plan de Gestion de SST; sin embargo, desde el año 2022 se ha solicitado la implementación del  Sistema de Aletra y Alarma y a la fecha no se ha dado el recurso para dicha implemetacion, se puede evidenciar   en el Plan presupuestal  de la Entidad año 2024, item N°6. </t>
  </si>
  <si>
    <t>26/12/2024:MCT   La Profesional Universitaria Johanna Posada informa que no se ha registrado incumplimiento en el presupuesto del Plan de Gestión de SST ni se ha materializado el riesgo. No obstante, se reitera que desde el año 2022 se ha solicitado la implementación del Sistema de Alerta y Alarma, y a la fecha no se ha asignado el recurso necesario para dicha implementación. Esto se encuentra evidenciado en el Plan Presupuestal de la Entidad para el año 2024, ítem N°6.</t>
  </si>
  <si>
    <t>TH-RG2-CAU1-CON1</t>
  </si>
  <si>
    <t>Posibilidad de afectación reputacional por el incumplimiento de los procedimientos y trámites de la Entidad debido a la falta de entrenamiento en el puesto de trabajo en los eventos de cambio de personal.</t>
  </si>
  <si>
    <t>por el incumplimiento de los procedimientos y trámites de la Entidad</t>
  </si>
  <si>
    <t>Debido a la falta de entrenamiento en el puesto de trabajo en los eventos de cambio de personal.</t>
  </si>
  <si>
    <t xml:space="preserve">El Profesional Universitrio de de la Oficina de Talento Humano , envía   permanentemente  la implementación del procedimiento P-TH-13 de Inducción y reinducción institucional, haciendo envío y seguimiento a la inducción específica en el cargo el empleado, a través del formato F-TH-90 . Este Control se realiza de forma manual.
En caso de no concordar lo reportado con la evidencia se enviará a los servidores y jefes de estos un correo de comunicación para  el diligenciamiento del formato F-T-90 e El control se ejecutará de acuerdo a la periodicidad establecida para el reporte del indicador.
Como evidencia del control están los correos de los seguimientos para completar los formatos respectivos 
</t>
  </si>
  <si>
    <t>Correo electrónico o comunicación interna
Formato F-TH-90 diligenciado</t>
  </si>
  <si>
    <t>05/04/2024: La profesional Especializada Lucy Beltrán y la profesional universitaria Johanna Posada realizan revisión y seguimiento al riesgo identificando que se vienen implementando los controles.
Se ajustó el riesgo en la causa raíz por estar bajo la gobernanza del entrenamiento en el puesto de trabajo, acción que aporta a la gestión del conocimiento, por cuanto como estaba formulado abarcaba un plan de acción que escapa de la gobernanza de la dependencia.</t>
  </si>
  <si>
    <t xml:space="preserve">17/05/2024 La profesional Universitaria Johanna Posada y el profesional contratista Juan David Jaramillo realizan la revisión y seguimiento e identifican que no se han materializado riesgos puesto que para el mismo se realizan seguimientos preventivos </t>
  </si>
  <si>
    <t xml:space="preserve">02/07/2024 La profesional Universitaria Johanna Posada y el profesional contratista Juan David Jaramillo realizan la revisión y seguimiento del riesgo donde la profesional indica que no se han materializado riesgos puesto que para el mismo se realizan seguimientos preventivos </t>
  </si>
  <si>
    <t xml:space="preserve">08/11/2024: Durante el periodo septiembre y octubre, se realizó la vinculación al cargo de la Subgerencia Financiera; se tiene programada la inducción para el mes de noviembre. No se han materializado riesgos puesto que para el mismo se realizan seguimientos preventivos. </t>
  </si>
  <si>
    <t xml:space="preserve">26/12/2024: MCT  Durante los meses de noviembre y diciembre, no se han realizado vinculaciones en la entidad. Tras realizar las verificaciones con la Profesional Universitaria Johanna Posada, se confirma que no se ha materializado ningún riesgo. Los siguientes servidores que relizaron en este periodo el Formto F-TH-95 : 
David Cendoya 
Jhon Betancur 
En cuanto a la inducción programada para la Subgerente Administrativa y Financiera, se adjunta correo de recordatorio para su diligenciamiento. Se adjuntan las evidencias en la carpeta de riesgos. </t>
  </si>
  <si>
    <t>TH-RG2-CAU2-CON2</t>
  </si>
  <si>
    <t xml:space="preserve">
El Profesional Universitrio de de la Oficina de Talento Humano , gestiona  permanentemente los procesos de capacitación y/o formación requeridos en el proceso de entrenamiento  . Este Control se realiza de forma manual.
En caso de no concordar lo reportado con la evidencia se  realizarán las capacitaciones faltantes de los servidores y  se ejecutará de acuerdo a la periodicidad establecida para el reporte del indicador.
Como evidencia del control están los registros de las capacitaciones del plan de formación 
</t>
  </si>
  <si>
    <t xml:space="preserve">Registros de capacitaciones realizadas </t>
  </si>
  <si>
    <t>05/04/2024: La profesional Especializada Lucy Beltrán y la profesional universitaria Johanna Posada realizan revisión y seguimiento al riesgo identificando que se vienen implementando los controles.</t>
  </si>
  <si>
    <t>17/05/2024 La profesional universitaria Johanna Posada  y el contratista Juan David Jaramillo realizan revisión y seguimiento al riesgo identificando que se vienen implementando los controles.</t>
  </si>
  <si>
    <t xml:space="preserve">02/07/2024 El contratista Juan David Jaramillo en reunión con la profesional universitaria Johana Posada, donde esta evidencia que este riesgo no se ha materializado, </t>
  </si>
  <si>
    <t>08/11/2024: La profesional universitaria Johanna Posada  y la contratista Maria Camila Toro, realizan revisión del riesgo , identificando que se vienen implementando los controles y las capacitaciones de acuerdo al plan de formación del año 2024. Se referencia  en la carpeta de evidencias en plan con la programación y ejecución; asimismo,  las capacitaciones del año 2024 incluyendo el período  correspondiente al bimestre de septiembre y octubre . Se evidencia la lista de asistencia a las capacitaciones en el siguente link: 
https://indeportesantioquia-my.sharepoint.com/personal/jmposada_indeportesantioquia_gov_co/_layouts/15/onedrive.aspx?id=%2Fpersonal%2Fjmposada%5Findeportesantioquia%5Fgov%5Fco%2FDocuments%2FDocumentos%2FCAPACITACI%C3%93N%2FPlan%20de%20formaci%C3%B3n%2F2024%2FRegistro%20Capacitaciones&amp;e=5%3Ab1206ca8d38f4f229d32e9ce0589172d&amp;sharingv2=true&amp;fromShare=true&amp;at=9&amp;CT=1731103732645&amp;OR=OWA%2DNT%2DMail&amp;CID=da8736f0%2D76ee%2D5e6f%2D7063%2De4dcc104bee6&amp;FolderCTID=0x0120006EFB4D75A855A9418914B761563E0AAB&amp;view=0</t>
  </si>
  <si>
    <t xml:space="preserve">26/12/2024: MCT  La Profesional Universitaria Johanna Posada y la contratista María Camila Toro llevaron a cabo una revisión del riesgo, identificando que se están implementando los controles y las capacitaciones conforme al Plan de Formación 2024, sin evidenciar la materialización de dicho riesgo. El Plan de Formación se encuentra actualizado en la carpeta de evidencias, incluyendo las capacitaciones realizadas durante el bimestre de noviembre y diciembre de 2024.se evidencia  en el siguiente enlace:
https://indeportesantioquia.sharepoint.com/:x:/r/sites/SGC2/Documentos%20compartidos/3.1%20Evidencias%20deRriegos/Talento%20Humano/Seguimiento%20MATRIZ%20GESTI%C3%93N%20DE%20RIESGO/Gesti%C3%B3n%20de%20Riesgos/TH-RG2-CAU2-CON2/Plan%20de%20Formaci%C3%B3n%202024%20Actualizado%20Diciembre%202024.xlsx?d=w0840c704ef454abeaf1a45a611c3eca9&amp;csf=1&amp;web=1&amp;e=FQLoSE
Asistencia Capacitaciones enlace: 
https://indeportesantioquia-my.sharepoint.com/:f:/r/personal/jmposada_indeportesantioquia_gov_co/Documents/Documentos/CAPACITACI%C3%93N/Plan%20de%20formaci%C3%B3n/2024/Registro%20Capacitaciones?csf=1&amp;web=1&amp;e=ArpKxF
</t>
  </si>
  <si>
    <t>TH-RG3-CAU1-CON1</t>
  </si>
  <si>
    <t xml:space="preserve">Posibilidad de afectación económica por la pérdida de la información histórica del proceso Gestión de Talento Humano debido a la falta de sistematización, organización, seguimiento y control de la misma. </t>
  </si>
  <si>
    <t>por la pérdida de la información histórica del proceso Gestión de Talento Humano</t>
  </si>
  <si>
    <t xml:space="preserve"> debido a la falta de sistematización, organización, seguimiento y control de la misma. </t>
  </si>
  <si>
    <t xml:space="preserve">
El Jefe de la Oficina de Talento Humano , valida y establece permamentemente ,  con el área de Gestión Documental de la Entidad los mecanismos de organización, digitalización y sistematización de la información laboral y de nómina de acuerdo a la política y procedimientos intitucionales y disponibilidad de recursos tecnológicos y financieros. Este Control se realiza de forma manual.
En caso de no concordar lo reportado con la evidencia se  realizarán planes de trabajo para los registros de la información identificada para su digitalización y sistematización.  El control  se ejecutará de acuerdo a la periodicidad establecida para el reporte del indicador.
Como evidencia del control  están las  Actas de reunión y/o comunicaciones internas ,   Plan de trabajo y  Registros y/o reportes de información identificada, organizada, clasificada, digitalizada y sistematizada.
</t>
  </si>
  <si>
    <t>1. Actas de reunión y/o comunicaciones internas 
2.  Plan de trabajo
3. Registros y/o reportes de información identificada, organizada, clasificada, digitalizada y sistematizada</t>
  </si>
  <si>
    <t>05/04/2024: La profesional especializada Lucy Beltrán realiza revisión sin identificarse la materialización del riesgo identificado, aunque para el período de no tiene registro de seguimiento  por falta de apoyo para el desarrollo de la actividad, a través de contratación de personal de apoyo a la gestión, lo cual se dio a partir del 12/03/2024.</t>
  </si>
  <si>
    <t xml:space="preserve">17/05/2024 El contratista Juan David Jaramillo indaga a la jefe de oficina Claudia Velez la cual expresa que no se ha materializado dicho riesgo </t>
  </si>
  <si>
    <t xml:space="preserve">02/07/2024  El contratista Juan David Jaramillo indaga a la jefe de oficina Claudia Velez la cual expresa que no se ha materializado dicho riesgo </t>
  </si>
  <si>
    <t xml:space="preserve">06/11/2024: De conformidad con la respuesta de la Subgerencia Administravita y Financiera a Cargo del proceso de Gestión Documental ( Radicado 202401004736 del 26 abril 2024),  se está a la espera de la implementación del proyecto de inversión PINAR,  propuesto por la Entidad para los efectos de identificación y organización del fondo acumulado relativo a información laboral histórica;  desde la Oficina de Talento Humano,  la profesional Maria Camila Toro como apoyo a los temas de gestión de la Calidad, tramitará la consulta del avance del proyecto a la Subgerente Maria del Pilar Solano.  </t>
  </si>
  <si>
    <t xml:space="preserve">26/12/2024: MCTDe acuerdo con la respuesta emitida por la Subgerencia Administrativa y Financiera, responsable del proceso de Gestión Documental (radicado 202401016562 del 14 de noviembre de 2024, relativo a la identificación de nóminas en el Archivo Central), se indicó que, por motivos presupuestales, la identificación de nóminas no fue priorizada dentro de la inversión para el año 2024. Considerando el tiempo requerido para la investigación en los archivos y la recuperación de la información contenida en ellos, se sugiere contar con recurso humano adicional que apoye las consultas relacionadas con las nóminas históricas.
Se adjunta la evidencia de la respuesta al comunicado del PINAR en la carpeta de riesgos. 
</t>
  </si>
  <si>
    <t>TH-RF2-CAU1-CON1</t>
  </si>
  <si>
    <t xml:space="preserve">Posibilidad de afecto dañoso por pagos de nómina y seguridad social  con liquidaciones erróneas debido a la falta de  implementación de revisión de la nómina </t>
  </si>
  <si>
    <t xml:space="preserve"> por pagos de nómina y seguridad social  con liquidaciones erróneas</t>
  </si>
  <si>
    <t xml:space="preserve">debido a la falta de  implementación de revisión de la nómina </t>
  </si>
  <si>
    <t xml:space="preserve">El Técnico de Nomina de la Oficina de Talento Humano , revisa y valida  la liquidación de la nómina y factores prestacionales permamentemente ,  con el apoyo de un  profesional idóneo de la Oficina de Talento Humano y/o Subgerencia Administrativa y Financiera. Este Control se realiza de forma manual.
En caso de no concordar lo reportado con la evidencia se  realizarán plan de mejoramiento para adecuar las liquidaciones de nómina y prestaciones sociales de los servidores .  El control  se ejecutará de acuerdo a la periodicidad establecida para el reporte del indicador.
Como evidencia del control  están los correos electrónicos con los  reportes de liquidación de nómina, papeles de trabajo y la designación profesional para el rol de revisión de la liquidación de nómina
</t>
  </si>
  <si>
    <t>Correo electrónico, reportes de liquidación de nómina, papeles de trabajo, designación profesional para el rol de revisión de la liquidación de nómina</t>
  </si>
  <si>
    <t>05/04/2024: La servidora a cargo del proceso de nómina para los meses de enero y febrero Catalina Vásquez y el profesional contratista Juan David Jaramillo, realizan revisión y seguimiento e identifican que el servidor encargado de la revisión de nómina y seguridad social de la entidad revisa todos los pagos a realizar.</t>
  </si>
  <si>
    <t xml:space="preserve">17/05/2024 Para el segundo Bimestre del presente año la servidora Ana Cecilia Jimenez y el Contratista Juan David Jaramillo, indagaron sobre Posibilidad de afectación económica por pagos de nómina y seguridad social  con liquidaciones erróneas debido a la falta de  implementación de revisión de la nómina, encontrando que se encuentra al dia y sin afectacion ni materialización del riesgo </t>
  </si>
  <si>
    <t>28/06/2024 Para el tercer Bimestre del presente año el contratista para temas de calidad de la oficina de talento humano recibe información de la Servidora Ana Cecilia Jimenes sobre la Posibilidad de Afectación Economica por pagos de nomina y seguridad social con liquidaciones erroneas debido a la falta de implementacion de revisión de la nomina, encontrando que se encuentra que no se ha materializado dicho riesgo ni hay ninguna afectación economica</t>
  </si>
  <si>
    <t>11/09/2024 Para el cuarto bimestre el contratista Juan David Jaramillo Indaga ante Ana Cecilia Jimenez que es la responsable de de liquidación de la nomina la cual indica que en el mes de Julio se materializo el riesgo ya que  presentaron afectaciones economicas ya que a un empledo se le pago un mayor valor por primade servicios a uno de los funcionarios y en la nomina del mes de Julio se pago un menor valor a uno de los empleados de la entidad</t>
  </si>
  <si>
    <t>13/11/2024: para el periodo de septiembre- octubre, la Técnica de Nómina  Ana Cecilia Jimenez, suministra información sobre las liquidaciones de nómina y Seguridad Social del personal vinculado, donde se indica que no hubo materialización del riesgo y,  se evidencian los pagos respectivos de manera conforme sin ninguna afectación económica.</t>
  </si>
  <si>
    <t>26/12/2024: MCT  para el periodo de noviembre- diciembre , la Técnica de Nómina  Ana Cecilia Jimenez, suministra información sobre las liquidaciones de nómina y Seguridad Social del personal vinculado, donde se indica que no hubo materialización del riesgo y,  se evidencian los pagos respectivos de manera conforme sin ninguna afectación económica.</t>
  </si>
  <si>
    <t>TH-RG4-CAU1-CON1</t>
  </si>
  <si>
    <t>Posibilidad de afectación económica por no responder en términos legales o expedir certificación de tiempos de servicios y devengados con información errónea debido a la falta de sistematización de la información de nómina de la Entidad y conocimiento técnico del servidor de apoyo para la búsqueda y registro de la información en el CETIL de Minhacienda.</t>
  </si>
  <si>
    <t xml:space="preserve">por no responder en términos legales o expedir certificación de tiempos de servicios y devengados con información errónea </t>
  </si>
  <si>
    <t>debido a la falta de sistematización de la información de nómina de la Entidad y conocimiento técnico del servidor de apoyo para la búsqueda y registro de la información en el CETIL de Minhacienda.</t>
  </si>
  <si>
    <t xml:space="preserve">El Jefe  de la Oficina de Talento Humano , coordina con el CADA permamentemente ,  las acciones para la organización, digitación y sistematización de la información laboral  incluida la de nómina que para el efecto disponga la Entidad según los procedimientos institucionales, y disponibilidad de recursos presupuestales y tecnológicos. Este Control se realiza de forma manual.
En caso de no concordar lo reportado con la evidencia se revisa con el CADA las acciones para la actualización de la información de la nómina . El control  se ejecutará de acuerdo a la periodicidad establecida para el reporte del indicador.
Como evidencia del control  está  el Plan de trabajo, registros y/o reportes de Información laboral organizada, digitalizada y sistematizada.
</t>
  </si>
  <si>
    <t>Plan de trabajo
Registros y/o reportes de Información laboral organizada, digitalizada y sistematizada</t>
  </si>
  <si>
    <t>02/07/2024 El contratista Juan David Jaramillo indaga a la jefe de oficina Claudia Velez la cual expresa que no se ha materializado dicho riesgo</t>
  </si>
  <si>
    <t>26/12/2024: Se obtiene la respuesta al comunicado del Avance del PINAR, evidenciado en el Riesgo de la Casilla 25 N° TH-RG3-CAU1-CON1, donde  las acciones para la organización, digitación y sistematización de la información laboral  incluida la de nómina no fue prioritario en este año, para   el efecto dispone la  Entidad  que el presupuesto asignado fue destinado a la elaboración de las TRD faltantes, de historias institucionales de los fondos acumulados, elaboración de inventarios y organización de un porcentaje del archivo de la serie contratos.</t>
  </si>
  <si>
    <t>TH-RG4-CAU1-CON2</t>
  </si>
  <si>
    <t xml:space="preserve">El Jefe  de la Oficina de Talento Humano designa al Tecnico de Nomina o un servidor con conocimiento técnico  , para  registrar  permamentemente la información de nómina y de aportes a la seguridad social para el procesamiento y registro de la información requerida en CETIL. Este Control se realiza de forma manual.
En caso de no concordar lo reportado con la evidencia se revisa con el Auxiliar de la Oficina de Talento Humano la información faltante en la historia laboral de cada servidor para actualizar la información de nómina y aportes sociales. El control  se ejecutará de acuerdo a la periodicidad establecida para el reporte del indicador.
Como evidencia del control  está la comunicación y compromisos laborales EDL.
</t>
  </si>
  <si>
    <t>Comunicación
Compromisos laborales EDL</t>
  </si>
  <si>
    <t>05/04/2024: La profesional especializada Lucy Beltrán realiza revisión sin identificarse la materialización del riesgo identificado, aunque para el período de no tiene registro de seguimiento  por falta de apoyo para el desarrollo de la actividad, a través de contratación de personal de apoyo a la gestión, lo cual se dio a partir del 12/03/2024.
Se ajusta el control ante la necesidad de conocimiento técnico en materia de nómina y aportes a seguridad social en el personal que procesa y reporta la información, designándose la actividad en servidor con este rol en la dependencia, separándose las actividades de apoyo de búsqueda de información, de la técnica en el procesamiento de la información.</t>
  </si>
  <si>
    <t xml:space="preserve">02/07/2024   El contratista Juan David Jaramillo indaga a la jefe de oficina Claudia Velez la cual expresa que no se ha materializado dicho riesgo </t>
  </si>
  <si>
    <t>06/11/2024: Se evidencia en la fecha  05/04/2024, ante solicitud de la Profesional Lucy Beltrán,  por medio de un correo electrónico, sobre la necesidad para que el Técnico de Nómina brinde el apoyo  en el reporte de la información en CETIL; la jefe de la oficina realiza dicha designación; sin embargo, ante las dificultades de carga laboral por parte del Técnico de Nómina, el control no se ha podido implementar por ésta;  por lo cual, se deberá  esperar a los resultados del estudio técnico de modernización para determinar la necesidad y viabilidad de reforzar el Talento Humano de la Dependencia en el desarrollo de diferentes procedimientos y actividades como la definida en este control.</t>
  </si>
  <si>
    <t>26/11/2024: MCT pendiente a los  resultados del estudio técnico de modernización de la Entidad para determinar la necesidad y viabilidad de reforzar el Talento Humano de la Dependencia en el desarrollo de diferentes procedimientos y actividades como la definida en este control.</t>
  </si>
  <si>
    <t>TH-RG5-CAU3-CON3</t>
  </si>
  <si>
    <t xml:space="preserve">El Jefe de la Oficina de Talento Humano , valida permamentemente  la Implementacíón de  procesos de formación y capacitación del(os) servidor(es) de apoyo en la identificación, comprensión y registro de la información en el CETIL.  Este Control se realiza de forma manual.
En caso de no concordar lo reportado con la evidencia se revisa  la información faltante sobre las capacitaciones programadas en el Plan de Formación juntos con los registros para su  cumplimiento y ejecución. El control  se ejecutará de acuerdo a la periodicidad establecida para el reporte del indicador.
Como evidencia del control  está  en los registros y/o certificados de capacitaciones realizadas del Plan de Formación.
</t>
  </si>
  <si>
    <t xml:space="preserve">
Registros y/o certificados de capacitaciones realizadas</t>
  </si>
  <si>
    <t xml:space="preserve">17/05/2024  El contratista Juan David Jaramillo indaga a la jefe de oficina Claudia Vélez la cual expresa que no se ha materializado dicho riesgo </t>
  </si>
  <si>
    <t xml:space="preserve">02/07/2024   El contratista Juan David Jaramillo indaga a la jefe de oficina Claudia Vélez la cual expresa que no se ha materializado dicho riesgo </t>
  </si>
  <si>
    <t>16/09/2024 Sin seguimiento por parte de proceso OAP</t>
  </si>
  <si>
    <t xml:space="preserve">06/11/2024:  El personal de apoyo de la Oficina de Talento Humano, participó en Capacitación de CETIL , con fecha de 11/09/2024, participantes: 02  Secretarias TH  y Auxiliar Administrativo de TH. </t>
  </si>
  <si>
    <t>26/11/2024: Se tuvo las capacitaciones en el tema CETIL para el  personal de apoyo de la Oficina de Talento Humano,  participantes: 02  Secretarias TH  y Auxiliar Administrativo de TH según lo reportado en el bimestre anterior. Se realiza seguimiento al riesgo , sin evidencias de materialización en el  periodo registrado.</t>
  </si>
  <si>
    <t>TH-RF3-CAU1-CON1</t>
  </si>
  <si>
    <t>Posibilidad de efecto dañoso por no cobro de las incapacidades médicas y/o licencias de maternidad y paternidad del personal de la Entidad, debido a la no realización del seguimiento a la gestión de cobro y recaudo ante las EPS y/o ARL</t>
  </si>
  <si>
    <t>por no cobro de las incapacidades médicas y/o licencias de maternidad y paternidad del personal de la Entidad</t>
  </si>
  <si>
    <t xml:space="preserve"> debido a la no realización del seguimiento a la gestión de cobro y recaudo ante las EPS y/o ARL</t>
  </si>
  <si>
    <t xml:space="preserve">El Técnico de Nómina de  la Oficina de Talento Humano , valida permanentemente la   implementación del procedimiento institucional para la liquidación de prestaciones sociales y otros factores, código  P-TH-04 y su  instructivo I-TH-04. Este Control se realiza de forma manual.
En caso de no concordar lo reportado con la evidencia se debe ejecutar la implementación de los trámites faltantes  para la liquidación de prestaciones sociales en el período vigente . El control  se ejecutará de acuerdo a la periodicidad establecida para el reporte del indicador.
Como evidencia del control  están los cobros radicados ante las EPS y/o ARL, comunicaciones internas, novedades de nómina reportadas.
</t>
  </si>
  <si>
    <t>Cobros radicados ante las EPS o ARL
Comunicaciones
Novedades de nómina</t>
  </si>
  <si>
    <t>05/04/2024: La servidora a cargo del proceso de nómina para los meses de enero y febrero Catalina Vásquez y el profesional contratista Juan David Jaramillo, realizan revisión y seguimiento e identifican que se lleva control del 100% de las incapacidades generadas por los servidores de entidad, donde se registran el estado de cada una con sus respectivos radicados y los pagos recibidos por parte de las EPS o ARL prestadoras del servicio
se ajustan los controles por cuanto se efectuó la actualización del procedimiento y la documentación y estandarización del instructivo para la gestión de cobro de las prestaciones económicas ante las EPS o ARL.</t>
  </si>
  <si>
    <t xml:space="preserve">17/05/2024 Para el segundo Bimestre en revisión 
conjunta entre la servidora Ana Cecilia Jiménez y el Contratista Juan David Jaramillo se evidencio que ante la  Posibilidad de afectación económica por no cobro de las incapacidades médicas y/o licencias de maternidad y paternidad del personal de la Entidad, debido a la no realización del seguimiento a la gestión de cobro y recaudo ante las EPS y/o ARL, no se ha encontrado ninguna materialización del riesgo puesto que se han  llevado los controles </t>
  </si>
  <si>
    <t xml:space="preserve">27/06/2024 Para el tercer bimestre el contratista Juan David Jaramillo consulta a la Servidora Ana Cecilia Jiménez sobre la  Posibilidad de afectación económica por no cobro de las incapacidades médicas y/o licencias de maternidad y paternidad del personal de la Entidad, debido a la no realización del seguimiento a la gestión de cobro y recaudo ante las EPS y/o ARL, para lo cual dicha servidora responde a que no se ha materializado dicho riesgo puesto que se han llevado acabo las radicaciones y cobros a las EPS y ARL las cuales han sido canceladas dentro de los tiempos previstos por ley </t>
  </si>
  <si>
    <t xml:space="preserve">11/09/2024 Para el cuarto bimestre el contratista Juan David Jaramillo Indaga ante Ana Cecilia Jimenez que es la responsable de la radicación y cobro ante las EPS y ARL , la cual expresa que este riesgo no se ha materializado yno se tuvieron que llevar acabo dichos cobros </t>
  </si>
  <si>
    <t>06/11/2024:  Durante el periodo septiembre- octubre,  se concedió Licencia Peternidad a empleado de la entidad,  para la cual,  se ha adelantado el proceso de cobro y seguimiento ante la  EPS Salud Total Mediante correos entre la profesional especializada y técnico de nómina.</t>
  </si>
  <si>
    <t xml:space="preserve">26/12/2024: MCT durante el periodo noviembre- diciembre no se han realizado procesos en la Oficina de Talento Humano  por prestaciones sociales y otros factores conforme al procedimiento  P-TH-04 y su  instructivo I-TH-04. En el periodo no se evidencia materialización de riesgo. </t>
  </si>
  <si>
    <t xml:space="preserve">Gestión Documental </t>
  </si>
  <si>
    <t>GD-RG1-CAU1-CON1</t>
  </si>
  <si>
    <t>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t>
  </si>
  <si>
    <t> Profesional Universitario Coordinador de Equipo "CADA".</t>
  </si>
  <si>
    <t xml:space="preserve">
Posibilidad de afectación reputacional y/o económica debido a las dificultades de acceso y recuperación de la información institucional contenida en el fondo documental.</t>
  </si>
  <si>
    <t>Por la falta de aplicación de criterios archivísticos en la conformación del acervo institucional</t>
  </si>
  <si>
    <t>Debido la baja aplicación de instrumentos archivísticos de control y seguimiento a la conformación de expedientes y desactualización y baja aplicación de los instrumentos archivísticos que regulan la producción documental.</t>
  </si>
  <si>
    <t xml:space="preserve">
1. El equipo del CADA avanza en la elaboración continua y trimestral de inventarios en estado natural para el acervo que se encuentra bajo la responsabilidad del Archivo Central y en estado de fondo acumulado.
Este control se realiza de manera manual y es preventivo. En el caso de no aplicar el control se pueden generar perdida de información y dificultades de acceso a la misma.
Como evidencia se encuentran los inventarios documentales.
2. El equipo CADA acompaña, con los archivos de gestión, los ciclos de organización archivística y transferencia primaria desde el archivo de gestión al archivo central, actualizando además el inventario consolidado de transferencias primarias.
Este control se realiza de manera manual y es preventivo. En el caso de no aplicar el control se pueden generar perdida de información y dificultades de acceso a la misma.
Como evidencia se encuentran los inventarios documentales.
</t>
  </si>
  <si>
    <t>Trimestral</t>
  </si>
  <si>
    <t>Inventarios en Estado Natural Elaborados
Actas e inventarios de transferencias primarias entregadas al CADA
Inventario de documentos entregados en calidad de transferencia primaria al archivo central a cargo del CADA.</t>
  </si>
  <si>
    <t>Compartir / Transferir</t>
  </si>
  <si>
    <t>Durante el primer bimestre de 2024 se avanzó en la elaboración de inventarios de series como Contratos aún en archvos de gestión (vigencia 2023 y 2022) y en archivo central (vigencias 2008 y 2009). Esto con el apoyo de los contratos de prestación de servicios N°013, 014 y 171 de 2024.
Se validó, revisó e incorporó dos transferencia primarias con radicados 202401001074 y 202401001295. Volumen: 2 cajas.
Pese a ello y a la contratación de personal de apoyo para los temas de gestión documental de la entidad no se ha resuelto el tema de fondo: la elaboración de instrumentos de valoración documental.</t>
  </si>
  <si>
    <t>08/05/2023 Durante el segundo bimestre de 2024 se avanzó en la elaboración de inventarios de series como Contratos aún en archvos de gestión (vigencia 2023 y 2022) y en archivo central (vigencias 2008 y 2009). Esto con el apoyo de los contratos de prestación de servicios N°013, 014, 171 y 242  de 2024.
Pese a ello y a la contratación de personal de apoyo para los temas de gestión documental de la entidad no se ha resuelto el tema de fondo: la elaboración de instrumentos de valoración documental.</t>
  </si>
  <si>
    <t>02/07/2024. Durante el tercer bimestre de 2024 se avanzó en la elaboración de inventarios de series como Contratos aún en archivos de gestión (vigencias 2023 y 2024) y en archivo central. Esto con el apoyo de los contratos de prestación de servicios N° 171, 242, 316 y 317  de 2024.
Pese a ello y a la contratación de personal de apoyo para los temas de gestión documental de la entidad no se ha resuelto el tema de fondo: la elaboración de instrumentos de valoración documental.
Durante el binestre se generó la alerta institucional sobre la aplicación de inventarios documentales, mediante la circular 2024000020 del 29 de mayo de 2024. En esta se recuerda a las dependencias la obligatoriedad de la elaboración de los inventarios en los archivos de gestión.</t>
  </si>
  <si>
    <t xml:space="preserve">02/09/2024 Durante el cuatro bimestre de 2024 se avanzó en la elaboración de inventarios de series como Contratos aún en archivos de gestión (vigencias 2023 y 2024), historias clinicas y en archivo central. Esto con el apoyo de los contratos de prestación de servicios N° 171, 242, 316 y 317  de 2024.
Pese a ello y a la contratación de personal de apoyo para los temas de gestión documental de la entidad no se ha resuelto el tema de fondo: la elaboración de instrumentos de valoración documental.
</t>
  </si>
  <si>
    <t xml:space="preserve">05/11/2024 Durante el quinto bimestre de 2024 se avanzó en actividades de gestión documental como elaboracón de inventarios y preparación de transferencias primarias. Esto con el apoyo de los contratos de prestación de servicios N° 242, 316, 317, 596 de 2024.
Pese a ello y a la contratación de personal de apoyo para los temas de gestión documental de la entidad no se ha resuelto el tema de fondo: la elaboración de instrumentos de valoración documental. Para adelantar la elaboración del instrumento se suscribió el contrato 673 de 2024 cuyo objeto es el fortalecimeitno de la gestión documental del Instituto.
</t>
  </si>
  <si>
    <t>14/01/2025 Durante el sexto bimestre de 2024 se avanzó en actividades de gestión documental como elaboracón de inventarios y preparación de transferencias primarias. Esto con el apoyo de los contratos de prestación de servicios N° 242, 316, 317, 596 de 2024.
Pese a ello y a la contratación de personal de apoyo para los temas de gestión documental de la entidad no se ha resuelto el tema de fondo: la elaboración de instrumentos de valoración documental. Para adelantar la elaboración del instrumento se suscribió el contrato 673 de 2024 cuyo objeto es el fortalecimeitno de la gestión documental del Instituto. Con corte al 31 de diciembre de 2024, el avance en el instrumento archivístico es del 70% en elaboración. El contrato fue prorrogado y se concluirá en la vigencia 2025.
29/01/2025 Se revisa el riesgo y se considera que se debe mantener en el proceso. El riesgo deberá ser reformulado solo hasta tanto la entidad logre la implementación de Inventarios Documentales en sus archivos de gestión.</t>
  </si>
  <si>
    <t>GD-RG2-CAU1-CON1</t>
  </si>
  <si>
    <t xml:space="preserve"> Posibilidad de afectación reputacional y/o económica debido a la carencia de instrumentos de valoración documental, para orientar la conformación y organización archivística de los fondos documentales a cargo de la entidad.</t>
  </si>
  <si>
    <t xml:space="preserve">Por la falta de los instrumentos para reglar el ciclo de vida </t>
  </si>
  <si>
    <t>Debido a la desactualización y no elaboración de los instrumentos de valoración documental: Tablas de Retención Documental y Tablas de Valoración Documental.</t>
  </si>
  <si>
    <t xml:space="preserve">
1. El equipo CADA, desde el proceso de Gestión Documental, con una frecuencia al menos trimestral, genera las alertas institucionales respecto a la carencia y desactualización de los instrumentos de valoración documental, e incluye la elaboración de los mismos como actividades en los instrumentos de planeación del proceso PINAR y plan de acción. Este control se realiza de manera manual y es preventivo. En caso de no aplicar el control el proceso puede continuar con la desactualización de los instrumentos archivísticos base para la implementación de la política archivística. Como evidencia se encuentran las alertas e informes de seguimiento a la gestión documental.
</t>
  </si>
  <si>
    <t>Alertas de gestión documental
Informes de Actividades del CADA (Semestrales)
Avance en Plan de Acción</t>
  </si>
  <si>
    <t>23/01/2024. Se realizó presentación a la Gerencia de Indeportes Antioquia, respecto al estado crítico del Sistema de Gestión Documental, especialmente en lo que concierte a la elaboración y/o actualización de los instrumentos de valoración: TRD y TVD
03/02/2024. Se formuló la problemática relativa a Gestión Documental (donde se incluyen los instrumentos de valoración) con miras a ser evalidad e includa como proyecto de inversión. Se estima que se puedan incluir en la Línea 5: Gobernanza y Alianza para el Desarrollo, componente Fortalecimiento Institucional y Programa Gestión Insittucional para el Desarrollo Deportivo de Antioquia. Se adjuntan copia de los formatos diligenciados y enviados a la Oficina Asesora de Planeación.
12/02/2024. Se incluyó en el Plan Institucional de Archivos (Versión 3) de la vigencia 2024 el proyecto N° 1: Actualización de las Tablas de Retención Documental TRD. Este instrumento fue aprobado mediante el Acta N° 1 de 2024 del Comité de Gestión y Desempeño. El PINAR está publicado en la web Institutcional en el link de transparencia: https://indeportesantioquia.gov.co/wp-content/uploads/2024/01/01_PINAR-INDEPORTES-ANTIOQUIA-2024.pdf 
Pese a las alertas se condiera el riesgo materializado, hasta tanto la entidad elabore las Tablas de Valoración Documental Documental y actualice las Tablas de Retención Documental</t>
  </si>
  <si>
    <t xml:space="preserve">08/05/2024 Pese a las alertas se condiera el riesgo materializado, hasta tanto la entidad elabore las Tablas de Valoración Documental Documental y actualice las Tablas de Retención Documental.
Desde el CADA se ha iniciado el proceso de solicitud de actualización de cotizaciones a entidades como la UDEA y la BPP, se adjunta copia de los correos de solicitud.
</t>
  </si>
  <si>
    <t>02/047/2024. Se realizó actualización del diagnóstico de archivos de la entidad (Radicado 202401006855 del 12 de junio de 2024), allí se deja constancia de la carencia de los instrumentos.
Se tuvo reunión con un provedor de gestión documental para continuar con la recolección de las propuestas.
Los temas de gestión documental quedaron matriculados en el Plan de Desarrollo y se encuentra en formulación el proyecto de inversión respectivo.</t>
  </si>
  <si>
    <t>02/09/2024 Los temas de gestión documental quedaron inscritos en un proyecto de inversión, donde para la vigencia 2024 se tienen 847 millones de pesos destinados a instrumentos de valoración, historia insititucional y organización de ml de documentos a demanda y acorde a la asignación presupuestal.
Durante el biemestre se generó el informe semestral de seguimiento a la gestión documental</t>
  </si>
  <si>
    <t>05/11/20214 Se suscribió el contrato 673 de 2024 orientado al fortalecimiento de la gestión documental del Intituto. Acá se incluyeron como productos contractuales los siguientes:
Elaboración de TRD 2013-2023 y 2023 en adelante
Elaboración de historias institucionales Coldeportes e Indeportes Antioquia.
Se reporta el riesgo materializado hasta tanto se logré la implementación del instrumento en proceso de elaboración.</t>
  </si>
  <si>
    <t>14/01/2025 Se suscribió el contrato 673 de 2024 orientado al fortalecimiento de la gestión documental del Intituto. Acá se incluyeron como productos contractuales los siguientes:
Elaboración de TRD 2013-2023 y 2023 en adelante
Elaboración de historias institucionales Coldeportes e Indeportes Antioquia.
Se reporta el riesgo materializado hasta tanto se logré la implementación del instrumento en proceso de elaboración.
el avance en el instrumento archivístico es del 70% en elaboración. El contrato fue prorrogado y se concluirá en la vigencia 2025.
29/01/2025 Se revisa el riesgo y se considera que se debe mantener en el proceso. El riesgo deberá ser reformulado solo hasta tanto la entidad logre la convalidación y avance en implementación de instrumnentos de valoración.</t>
  </si>
  <si>
    <t>GD-RG3-CAU1-CON1</t>
  </si>
  <si>
    <t>Posbilidad afectación reputacional por error en la radicación de comunicaciones recibidas en la Ventanilla Única y actos administrativos (Resoluciones y Circulares)</t>
  </si>
  <si>
    <t xml:space="preserve">Por error de los servidores públicos del CADA en la radicación y direccionamiento de documentos en el Sistema Mercurio </t>
  </si>
  <si>
    <t>Debido a la baja aplicación o desconocimiento de los procedimientos de recepción y trámite</t>
  </si>
  <si>
    <t xml:space="preserve">1. El profesional Universitario del CADA, con una frecuencia mensual, mantiene actualizado el formato F-GD-46 Malla de Tema de Radicación, así como el Instructivo de Recepción y Radicación de Documentos en la Ventanilla Única.
Este control se realiza de manera manual y preventivo. En caso de no aplicarse el control se puede estar implementado acciones obsoletas en el proceso de radicación y direccionamiento. Como evidencia del control se encuentran la malla de temas y el instructivo actualizado.
2. El equipo de Radicación del CADA revisa de manera diaria las bandejas de radicación en el Sistema de Gestión Documental Mercurio, valida los comentarios de devolución, corrige de inmediato y enruta nuevamente. Este control se realiza de manera manual y preventivo. En caso de no aplicarse el control se pueden materializar radicados direccionados erróneamente. La evidencia del control son los radicados en el sistema de gestión documental mercurio.
3. El profesional Universitario del CADA, con frecuencia mensual, mediante el análisis de las causales de la devolución de comunicaciones oficiales y PQRSDF determina en qué casos se trata de inconsistencias en la identificación del asunto o la oficina competente y plantea las acciones de mejora pertinentes. Este control se realiza de manera manual y preventivo. En caso de no aplicarse el control se pueden materializar radicados direccionados erróneamente. La evidencia del control son los radicados en el sistema de gestión documental mercurio.
4. Un servidor Público del CADA, con frecuencia semanal, revisa aleatoriamente y coteja las imágenes de las resoluciones y circulares radicadas durante la semana inmediatamente anterior. Este control se realiza de manera manual y preventiva. En caso de no aplicarse el control se pueden materializar imágenes inconsistentes en el sistema. Como evidencia del control se encuentran los actos administrativos. La evidencia del control son los radicados en el sistema de gestión documental mercurio.
</t>
  </si>
  <si>
    <t>Mensual
Diario
Semestral</t>
  </si>
  <si>
    <t>Reportes extractados del Sistema Mercurio
Informes de actividades del CADA</t>
  </si>
  <si>
    <t>El formato F-GD-46 Malla de Temas de Radicación se encuentra actualziado y en uso por parte del equipo de radicación
Se ralizó la revisión del reporte de devoluciones al radicador entre el 01 de enero y el 29 de febrero de 2024, encontrándose lo siguiente:
Radicado 202402000489 cambio de imágen princial
Radicado 202402000526 recategorizado a comunicación
Las demás devoluciones registran como causales, aspectos propios del trámite, especialmente en las que se refieren a ruta de pagos (eliminación de anexos, dejar sin efecto) sin ser esto causal directa del CADA.
Se considera que no se materializó el riesgo, dado que las correcciones se hicieron de inmediato y ocurrió en 2 de 1326 radicados. Esto es el 0,15% de ocurrencia.</t>
  </si>
  <si>
    <t>08/05/2024 Continua el uso del formato F-GD-46 Malla de Temas de Radicación por parte del equipo del CADA.
Se ralizó la revisión del reporte de devoluciones al radicador entre el 01 de marzo y el 30 de abril de 2024, encontrándose lo siguiente: de 1.723 radicados se encontró devolución al radicador por concepto de visualización en la imagen principal del documento y referencias del radicado los siguientes radicados: 202402001979, 202402002741, 202402001882, 202402001914, 202402001899, 202402001782, 202402001971, 202402001978, 202402001833 y 202402001858) En todos los casos la solicitud se atendió de inmediato por el radicador. Esta situación se dió en el pico de radicación de la ruta de pagos. 
Estos radicados corresponden al 0,6% de ocurrencia, pues las demás devoluciones (92) se realizaron con el fin de anular radicados, anexos o evidenciar correcciones de fondo en la información radicada responsabiliad del solicitante de la radicación.
Por esta situación y dadas las correcciones inmediatas se reporta que no se materializó el riesgo.</t>
  </si>
  <si>
    <t>02/07/2024 Continua el uso del formato F-GD-46 Malla de Temas de Radicación por parte del equipo del CADA.
Se ralizó la revisión del reporte de devoluciones al radicador entre el 01 de mayo y el 30 de junio de 2024, encontrándose lo siguiente: de 1.692 radicados se encontró 215 devoluciones al radicador. De ellas, 26 por solicitud de la dependencia responsable indicando la recategorización del asunto, en otros 2 casos por inconsistencia en la imagen del radicado. En todos los casos la solicitud se atendió de inmediato por el radicador. Esta situación se dió en el pico de radicación de la ruta de pagos. 
Dado que la recagorización es discrecional de las dependencias (2% de los radicados) y dedepende de cómo se tramitan ciertos temas, para el cálculo de la recurrencia del riesgo se toman los 2 casos por imagen principal (0,1%) y 1 caso en el que solicitó ajustar la referencia del radicado. Las demás devoluciones se debieron a inconsitencias de origen en la información radicada (errores en los documentos, especialmente en la ruta de pagos)
Por esta situación y dadas las correcciones inmediatas se reporta que no se materializó el riesgo.</t>
  </si>
  <si>
    <t xml:space="preserve">02/09/2024 Continua el uso del formato F-GD-46 Malla de Temas de Radicación por parte del equipo del CADA.
Se realizó la revisión del reporte de devoluciones al radicado entre el 01 de junio y el 31 de julio de 2024, encontrándose lo siguiente: de 2.082 radicados se encontró 310 devoluciones al radicador. De ellas, 12 con el fin de re categorizar los radicados. En todos los casos la solicitud se atendió de inmediato por el radicador. Esta situación se dió en el pico de radicación de la ruta de pagos. 
Por esta situación y dadas las correcciones inmediatas se reporta que no se materializó el riesgo.
</t>
  </si>
  <si>
    <t xml:space="preserve">05/11/2024 Continua el uso del formato F-GD-46 Malla de Temas de Radicación por parte del equipo del CADA.
Se realizó la revisión del reporte de devoluciones al radicador entre el 01 de septiembre y el 31 de octubre de 2024, encontrándose lo siguiente: de 2048 radicados se encontró 254 devoluciones al radicador. De ellas, 8 causadas por la operaciónn del CADA con temas como direccionamiento, referencia de los documentos, imágen del radicado y ajuste a referencia de radicación. Esto es el 3% de las devoluciones registradas y el 0,3% respecto al volumen total de radicados recibos en el bimestre. Las demás corresponden a ajustes que tiene origen en el contenio de la documentación radicada y al comportamiento de la gestión de rutas. Las situaciones de competencia del CADA fueron corregidas de inmediato. 
Por esta situación y dadas las correcciones inmediatas se reporta que no se materializó el riesgo.
</t>
  </si>
  <si>
    <t>14/01/2025 Continua el uso del formato F-GD-46 Malla de Temas de Radicación por parte del equipo del CADA.
Se realizó la revisión del reporte de devoluciones al radicador entre el 01 de noviembre y el 31 de diciembre de  2024, encontrándose lo siguiente: de 1960 radicados se encontró 223 devoluciones al radicador. De ellas, 1 causadas por la operación del CADA relativa al direccionamiento. Esto es el 0,004 % de las devoluciones registradas y el 0.00051% respecto al volumen total de radicados recibos en el bimestre. Las demás corresponden a ajustes que tiene origen en el contenio de la documentación radicada y al comportamiento de la gestión de rutas. Las situaciones de competencia del CADA fueron corregidas de inmediato. 
Por esta situación y dadas las correcciones inmediatas se reporta que no se materializó el riesgo.
29/01/2025 Se revisa el riesgo y se considera que se debe mantener en el proceso.</t>
  </si>
  <si>
    <t xml:space="preserve">Contratación y Adquisiciones </t>
  </si>
  <si>
    <t>CA-RG1-CAU1-CON1</t>
  </si>
  <si>
    <t>Garantizar que contrataciones con clientes y proveedores de la entidad se realicen con calidad, oportunidad, eficiencia y cumpliendo de los términos legales.</t>
  </si>
  <si>
    <t xml:space="preserve">Posibilidad de afectación económica y reputacional por no realizar una debida planeación del proceso contractual debido a la falta de análisis, estudio y revisión de los componentes técnico, financiero, administrativo y jurídico de la etapa precontractual. </t>
  </si>
  <si>
    <t>Por no realizar una debida planeación del proceso contractual</t>
  </si>
  <si>
    <t xml:space="preserve">Debido a falta de análisis, estudio y revisión de los componentes técnico, financiero, administrativo y jurídico de la etapa precontractual. </t>
  </si>
  <si>
    <t xml:space="preserve">Los integrantes del Comite Asesor y Evaluador deben realizar un estudio técnico, administrativo, financiero y jurídico de la condiciones del proceso  y del mercado para ajustar los diferentes documentos que hacen parte de la etapa precontractual </t>
  </si>
  <si>
    <t>Los documentos que conforman la etapa precontractual</t>
  </si>
  <si>
    <t xml:space="preserve">Bimestre ene - feb: La profesional Diana Dulcey en su tarea de revisión de los procesos judiciales y en especial de las reclamaciones o demandas en contra de la Entidad realiza la verificación de los riesgos. </t>
  </si>
  <si>
    <t>Bimestre mar - abr: La profesional Diana Dulcey en su tarea de revisión de los procesos judiciales y en especial de las reclamaciones o demandas en contra de la Entidad realiza la verificación de los riesgos.</t>
  </si>
  <si>
    <t>Bimestre may - jun: La profesional Diana Dulcey en su tarea de revisión de los procesos judiciales y en especial de las reclamaciones o demandas en contra de la Entidad realiza la verificación de los riesgos.</t>
  </si>
  <si>
    <t>04/09/2024: Se validó El riesgo y el mismo no se materializó para esta Vigencia, los controles se han realizado de manera adecuada y permanente por el Profesional Universaitario, Dr. Oscar Badillo, supervisor del contrato del abogado externo quien tiene la representación judicial y extrajudicial de Indeportes Antioquia</t>
  </si>
  <si>
    <t>06/11/2024: Se validó El riesgo y el mismo no se materializó para esta Vigencia, los controles se han realizado de manera adecuada y permanente por el Profesional Universaitario, Dr. Diana Dulcey, supervisor del contrato del abogado externo quien tiene la representación judicial y extrajudicial de Indeportes Antioquia</t>
  </si>
  <si>
    <t>CA-RG2-CAU1-CON1</t>
  </si>
  <si>
    <t xml:space="preserve">Posibilidad de afectación economica y reputacional por el incumplimiento de las partes respecto a las obligaciones contractuales, debido a la no ejecución del contrato de acuerdo a las condiciones convenidas y lo estipulado por la ley, reglamentos, procedimientos y demás normas reglamentarias de la contratación estatal. </t>
  </si>
  <si>
    <t>Por el incumplimiento de las partes respecto a las obligaciones contractuales</t>
  </si>
  <si>
    <t xml:space="preserve">debido a la no ejecución del contrato de acuerdo a las condiciones convenidas y lo estipulado por la ley, reglamentos, procedimientos y demás normas reglamentarias de la contratación estatal. </t>
  </si>
  <si>
    <t>Las partes contractuales, el supervisor designado y el Ordenador del Gasto deben realizar la ejecución del contrato de acuerdo a lo convenido y estipulado en la ley, manual, procedimientos y demás normas</t>
  </si>
  <si>
    <t>Diariamente</t>
  </si>
  <si>
    <t>documentos contractuales</t>
  </si>
  <si>
    <t>CA-RG3-CAU1-CON1</t>
  </si>
  <si>
    <t xml:space="preserve">Posibilidad de afectación económica y reputacional por no realizar la liquidación de los contratos y convenios en los tiempos establecidos en el contrato y/o Ley debido a la falta de recursos operativos, administrativos, financieros y técnicos </t>
  </si>
  <si>
    <t xml:space="preserve">por no realizar la liquidación de los contratos y convenios en los tiempos establecidos en el contrato y/o Ley </t>
  </si>
  <si>
    <t xml:space="preserve">debido a la falta de recursos operativos, administrativos, financieros y técnicos </t>
  </si>
  <si>
    <t>El supervisor designado y ordenador del gasto deben realizar la liquidación de los contratos y convenios en los términos contractuales y legales establecidos</t>
  </si>
  <si>
    <t>formato F-CA 54- acta de liquidación de contratos</t>
  </si>
  <si>
    <t>Bimestre ene - feb: La profesional Diana Dulcey en su tarea de revisión de los procesos judiciales y en especial de las reclamaciones o demandas en contra de la Entidad realiza la verificación de los riesgos.</t>
  </si>
  <si>
    <t>CA-RF1-CAU1-CON1</t>
  </si>
  <si>
    <t>Posibilidad de efecto dañoso sobre recursos públicos por irregularidades en la contratación; debido a no acatar la nornatividad contractual.</t>
  </si>
  <si>
    <t>por irregularidades en la contratación</t>
  </si>
  <si>
    <t>debido a no acatar la nornatividad contractual</t>
  </si>
  <si>
    <t>Los integrantes del Comité Asesor y Evaluador, el supervisor y el ordenador del gasto deben observar las normas legales sobre contratación y las guias con que cuenta la entidad para el desarrollo de su labor dentro del proceso contractual</t>
  </si>
  <si>
    <t>P-CA-05 Procedimiento de Contratación, Manual de Contratación, Estatuto de la Contatación</t>
  </si>
  <si>
    <t>Sin seguimiento por el proceso (OAP)</t>
  </si>
  <si>
    <t>Sin seguimiento por el proceso OAP</t>
  </si>
  <si>
    <t>Gestión de la Plataforma TIC</t>
  </si>
  <si>
    <t>GP-RG1-CAU1-CON1</t>
  </si>
  <si>
    <t>Asegurar que la Plataforma TIC esté disponible, funcional, optimizada y actualizada para que satisfaga las necesidades de los procesos de la entidad.</t>
  </si>
  <si>
    <t>Jefe de Oficina de Sistemas</t>
  </si>
  <si>
    <t xml:space="preserve">Posibilidad de afectación reputacional, por fallas en la conectividad debido canales de internet contratados con bajas especificaciones. </t>
  </si>
  <si>
    <t>por fallas en la conectividad</t>
  </si>
  <si>
    <t xml:space="preserve">Debido canales de internet contratados con bajas especificaciones. </t>
  </si>
  <si>
    <t>Fallas Tecnológicas</t>
  </si>
  <si>
    <t xml:space="preserve">La jefe de la oficina  de sistemas de forma anual valida que se contraten servicios de conectividad que permitan contar con mayor estabilidad y respaldo para la continuidad de la conectividad. 
En caso que el proceso contractual no garantice el cumplimiento de las especificaciones, el mismo se deberá repetir hasta que se ajuste a la necesidad. 
Como eviencia quedan los estudios previos y especificaciones técnicas de los procesos de contratación de internet. 
</t>
  </si>
  <si>
    <t>Unica</t>
  </si>
  <si>
    <t xml:space="preserve">Estudio de mercado </t>
  </si>
  <si>
    <t>En reunion realizada el 01 de marzo entre la jefe de sistemas y el técnico de la oficina de sistemas, se realizó analisis del riesgo, identificando que el control sigue siendo adecuado y que no se materializo el mismo durante el primer bimestre del año.</t>
  </si>
  <si>
    <t>En reunion realizada el 02 de mayo entre la jefe de sistemas y el técnico de la oficina de sistemas, se realizó analisis del riesgo, identificando que el control sigue siendo adecuado y que no se materializo el mismo durante el segundo bimestre del año.</t>
  </si>
  <si>
    <t>En reunion realizada el 02 de julio entre la jefe de sistemas y el técnico de la oficina de sistemas, se realizó analisis del riesgo, identificando que el control sigue siendo adecuado y que no se materializo el mismo durante el tercer bimestre del año.</t>
  </si>
  <si>
    <t>16/09/2024 Sin seguimiento del proceso OAP
12/11/2024 En reunion realizada el 06 de noviembre entre la jefe de sistemas y el técnico de la oficina de sistemas, se realizó analisis del riesgo, identificando que el control sigue siendo adecuado y que no se materializo el mismo durante el cuarto bimestre del año.</t>
  </si>
  <si>
    <t>12/11/2024 En reunion realizada el 06 de noviembre entre la jefe de sistemas y el técnico de la oficina de sistemas, se realizó analisis del riesgo, identificando que el control sigue siendo adecuado y que no se materializo el mismo durante el cuarto bimestre del año.</t>
  </si>
  <si>
    <t>10/01/2025 En reunion realizada el 10 de enero entre la jefe de sistemas y el técnico de la oficina de sistemas, se realizó analisis del riesgo, identificando que el control sigue siendo adecuado y que no se materializo el mismo durante el quinto bimestre del año.</t>
  </si>
  <si>
    <t>GP-RG2-CAU1-CON1</t>
  </si>
  <si>
    <t>Posibilidad de afectación reputacional, por mal funcionamiento de los aplicativos, debido a una parametrización inadecuada</t>
  </si>
  <si>
    <t>por mal funcionamiento de los aplicativos</t>
  </si>
  <si>
    <t>Debido a una parametrización inadecuada por parte de los proveedores</t>
  </si>
  <si>
    <t>Ejecución de Administración de procesos</t>
  </si>
  <si>
    <t xml:space="preserve">Una vez se contraten los servicios de mantenimiento y soporte a los diferentes sistemas de información, los técnicos de la oficina de sistemas, escalan al Nivel dos de soporte las fallas debido a una parametrización inadecuada de los sistemas.
En caso que los tiempos de atencion de solución de los tickets superen los ANS el supervisor se comunica de forma directa con el proveedor (whatsapp o telefono o correo) para solicitar prioridad a la atención de los casos.
Como evidencia quedan los tickets en el sistema de mesa de ayuda propio y del proveedor. </t>
  </si>
  <si>
    <t xml:space="preserve"> Tickets en el sistema de mesa de ayuda propio y del proveedor. </t>
  </si>
  <si>
    <t xml:space="preserve">Posibilidad de afectación reputacional, por mal funcionamiento de los aplicativos, debido a una parametrización inadecuada por parte de los proveedores </t>
  </si>
  <si>
    <t>debido a una parametrización inadecuada por parte de los proveedores</t>
  </si>
  <si>
    <t>El supervisor del contrato valida y hace seguimiento a la atención de los casos de soporte por parte de los proveedores de forma mensual por medio de reuniones de seguimiento y análisis de los tickets reportados cada mes, como evidencia quedan actas de reunión y los tickets en el sistema de mesa de ayuda propio y del proveedor. 
En caso que los tiempos de atencion de solución de los tickets superen los ANS el supervisor se comunica de forma directa con el proveedor (whatsapp o telefono o correo) para solicitar prioridad a la atención de los casos</t>
  </si>
  <si>
    <t>Informes de supervisión</t>
  </si>
  <si>
    <t xml:space="preserve">En reunion realizada el 01 de marzo entre la jefe de sistemas y el técnico de la oficina de sistemas, se hizo seguimiento y se evidenció que se materializó el riesgo, el supervisor realizó reuniones de seguimiento con el proveedor mercurio y sicof, aplicativos que presentaron inconvenientes durante el periodo reportado,se realizaron reuniones con los proveedores para establecer planes de mejoramiento y atención prioritaria para solucionar los requerimientos pendientes. </t>
  </si>
  <si>
    <t xml:space="preserve">En reunion realizada el 02 de mayo entre la jefe de sistemas y el técnico de la oficina de sistemas, se evidenció que se materializó el riesgo y que el supervisor realizó reuniones de seguimiento con el proveedor mercurio y sicof, aplicativos que presentaron inconvenientes durante el periodo reportado,se realizaron reuniones con los proveedores para establecer planes de mejoramiento y atención prioritaria para solucionar los requerimientos pendientes. </t>
  </si>
  <si>
    <t>En reunion realizada el 02 de junio, entre la jefe de la oficina de sistemas y el técnico administrativo, se evidencia que se siguen presentando fallas operacionales en el software SICOF con relacion a la seguridad social y la nomina, el control se ha apicado ya que el supervisor se ha reunido y ha realizado seguimiento a la atención de los tickets. Se crea la acción de mejora TIC-47</t>
  </si>
  <si>
    <t>GP-RG3-CAU1-CON1</t>
  </si>
  <si>
    <t>Posibilidad de afectación reputacional, por no disponibilidad de los servicios debido a  Incumplimiento en los niveles de disponibilidad contratados</t>
  </si>
  <si>
    <t>por no disponibilidad de los servicios</t>
  </si>
  <si>
    <t>debido a incumplimiento en los niveles de disponibilidad contratados</t>
  </si>
  <si>
    <t xml:space="preserve">El supervisor del contrato debe verificar los ANS y resarcimientos en el contrato y verificar el cumplimiento de los ANS o solicitar el resarcimiento requerido. Como evidencia del control quedan los informes de supervisión. </t>
  </si>
  <si>
    <t>Contratos</t>
  </si>
  <si>
    <t>En reunion realizada el 02 de junio, entre la jefe de la oficina de sistemas y el técnico administrativo,  se evidencia que se ha materializado el riesgo de falta de oportunidad en la atención de los ANS, el control se ha aplicado toda vez que el contrato tiene clausula de resarcimiento y el mismo se ha hecho efectivo en los pagos, sin embargo se han presentado tickets que superan los tiempos establecidos para la resolución. Se crea la accion de mejora TIC-47</t>
  </si>
  <si>
    <t>GP-RG4-CAU1-CON1</t>
  </si>
  <si>
    <t>Posibilidad de afectación reputacional por fallas de las bases de datos debido a administración inadecuada.</t>
  </si>
  <si>
    <t>por fallas de las bases de datos</t>
  </si>
  <si>
    <t>debido a administración inadecuada</t>
  </si>
  <si>
    <t xml:space="preserve">El jefe de la oficina de sistemas realiza la contratación de la administración de la base de datos con terceros expertos de forma anual. </t>
  </si>
  <si>
    <t xml:space="preserve">En reunión realizada el 05 de agosto entre la jefe de la oficina de sistemas y las profesionales y contratistas de la oficina asesora de planeacion, se determina inactivar este riesgo, ya que al analizarlo se identifica que es el mismo riesgo GP-RG2-CAU1-CON1, fallas por parametrizacion inadecuada por parte del proveedor, ya sea del aplicativo o coo en este caso de la base de datos. </t>
  </si>
  <si>
    <t xml:space="preserve">INACTIVO
</t>
  </si>
  <si>
    <t>GP-RG5-CAU1-CON1</t>
  </si>
  <si>
    <t>Posibilidad de afectación reputacional por ejecución no programada o errónea de actualizaciones de Windows debido a Insuficientes mecanismos de gestión centralizada de actualizaciones automáticas.</t>
  </si>
  <si>
    <t>por ejecución no programada o errónea de actualizaciones de Windows</t>
  </si>
  <si>
    <t>debido a Insuficientes mecanismos de gestión centralizada de actualizaciones automáticas</t>
  </si>
  <si>
    <t>El personal técnico de la oficina de sistemas valida el despliegue de las actualizaciones de windows parametrizando las herramientas disponibles para la gestion centralizada de actualizaciones minimo 2 veces al año.
Como evidencia del control queda correo enviado del técnico a la jefe de sistemas sobre el estado de la programación. 
En caso de fallos en la realizacion de las actualizaciones se revisa nuevamente la parametrizacion y programación en la herramienta de gestión de actualizaciones.</t>
  </si>
  <si>
    <t>Herramientas de gestión de actualización configuradas.</t>
  </si>
  <si>
    <t>En reunión realizada el 05 de agosto entre la jefe de la oficina de sistemas y las profesionales y contratistas de la oficina asesora de planeacion, se realizó análisis del riesgo y se mejora el control</t>
  </si>
  <si>
    <t>GP-RG6-CAU1-CON1</t>
  </si>
  <si>
    <t>Posibilidad de afectación reputacional por Ataques informáticos causados por terceros, con la intención de hacer daño a los datos y/o sistemas de información debido a Insuficientes mecanismos de protección de Intrusión a la plataforma de T.I.</t>
  </si>
  <si>
    <t>Por Ataques informáticos causados por terceros, con la intención de hacer daño a los datos y/o sistemas de información</t>
  </si>
  <si>
    <t>debido a Insuficientes mecanismos de protección de Intrusión a la plataforma de T.I.</t>
  </si>
  <si>
    <t>La jefe de la oficina de sistemas valida que se realice la contratación de los servicios de protección de intrusión cada año o cuando sea necesario, con las especificaciones técnicas más acordes al nivel de riesgo de la entidad. 
Como evidencia quedan los contratos ejecutados cada vigencia, los estuidos previos y  las especificaciones técnicas contratadas. 
En caso que fallen los mecanismos de protección, la entidad cuenta con los diferentes bakcups de la información para reestablecer los datos o sistemas afectados.</t>
  </si>
  <si>
    <t>GP-RF1-CAU1-CON1</t>
  </si>
  <si>
    <t>Posibilidad de efecto dañoso por daño parcial o total de los equipos de infraestructura tecnológica debido a insuficientes mecanismos de protección.</t>
  </si>
  <si>
    <t>por daño parcial o total de los equipos de infraestructura</t>
  </si>
  <si>
    <t>debido a Insuficientes mecanismos de protección</t>
  </si>
  <si>
    <t>Daño a activos fijos</t>
  </si>
  <si>
    <t xml:space="preserve">La jefe de la oficina de sistemas valida de forma anual la existencia y pertinencia del plan de continuidad de negocio de la gestion de la plataforma TIC. 
Como evidencia se tiene el plan de continuidad de la plataforma TIc definido. 
En caso que falle lo establecido en el plan se asume el riesgo por parte de la entidad. </t>
  </si>
  <si>
    <t>Plan de Continuidad de TI</t>
  </si>
  <si>
    <t>En reunión realizada el 05 de agosto entre la jefe de la oficina de sistemas y las profesionales y contratistas de la oficina asesora de planeacion, se realizó análisis del riesgo y se mejora el control.</t>
  </si>
  <si>
    <t>GP-RG7-CAU1-CON1</t>
  </si>
  <si>
    <t>Posibilidad de afectación reputacional por Falla o daño en la red eléctrica pública debido a Insuficientes mecanismos de continuidad del servicio</t>
  </si>
  <si>
    <t>por Falla o daño en la red eléctrica pública</t>
  </si>
  <si>
    <t>debido a Insuficientes mecanismos de continuidad del servicio</t>
  </si>
  <si>
    <t>La jefe de la oficina de sistemas solicita los mecanismos de protección para garantizar la protección de los equipos de infraestrutura del centro de cómputo de forma anual</t>
  </si>
  <si>
    <t>Correo electrónico a la subgerencia administrativa y financiera.</t>
  </si>
  <si>
    <t>En reunión realizada el 05 de agosto entre la jefe de la oficina de sistemas y las profesionales y contratistas de la oficina asesora de planeacion, se determina inactivar este riesgo, ya que se encuentra enmarcado dentro del riesgo anterior. GP-RF1-CAU1-CON1</t>
  </si>
  <si>
    <t>GP-RG8-CAU1-CON1</t>
  </si>
  <si>
    <t>Posibilidad de afectación reputacional por falla en los aplicativos o infraestructura debido a deficiencia en las pruebas antes de liberar un servicio o cambio</t>
  </si>
  <si>
    <t>por falla en los aplicativos o infraestructura</t>
  </si>
  <si>
    <t>debido a deficiencia en las pruebas antes de liberar un servicio o cambio</t>
  </si>
  <si>
    <t xml:space="preserve">La jefe de la oficina de sistemas define los mecanismos para tener siempre un ambiente de pruebas sobre el cual se deben realizar los cambios de los aplicativos antes de salir a producción. </t>
  </si>
  <si>
    <t>Ambientes de calidad implementados</t>
  </si>
  <si>
    <t>GP-RG9-CAU1-CON1</t>
  </si>
  <si>
    <t>Posibilidad de afectación reputacional por vencimiento de los plazos contractuales y no contratación de los servicios con terceros, debido a deficiencia en la planeación y/o inoportuna asignación de recursos</t>
  </si>
  <si>
    <t>Por vencimiento de los plazos contractuales y no contratación de los servicios con terceros</t>
  </si>
  <si>
    <t>Debido a deficiencia en la planeación y/o inoportuna asignación de recursos</t>
  </si>
  <si>
    <t xml:space="preserve">La jefe de la oficina de sistemas realiza la solicitud de presupuesto a la gerencia para los recursos que se requieren sean asignados cada vigencia para garantizar el funcionamiento de la oficina. </t>
  </si>
  <si>
    <t>Correos electrónicos del Proyecto de presupuesto y actas de comité de gerencia.</t>
  </si>
  <si>
    <t xml:space="preserve">En reunion realizada el 02 de mayo entre la jefe de sistemas y el técnico de la oficina de sistemas, se evidenció que se materializó el riesgo y que a pesar que se logró la firma del contrato en el tiempo adecuado, el contratista no legalizo el contrato a tiempo y el fabricante se demoro mucho tiempo para la reactivación de la licencia posterior al vencimiento. Se realizarán los procesos con mayor anticipación para evitar la firma en el tiempo limite. </t>
  </si>
  <si>
    <t>GP-RG10-CAU1-CON1</t>
  </si>
  <si>
    <t>Posibilidad de afectación reputacional por Infraestructura tecnológica inadecuada debido a deficiencia en la planeación de recursos</t>
  </si>
  <si>
    <t>por Infraestructura tecnológica inadecuada</t>
  </si>
  <si>
    <t>debido a deficiencia en la planeación de recursos</t>
  </si>
  <si>
    <t xml:space="preserve">La jefe de la oficina de sistemas analiza cada año para la planeación del presupeusto las necesidades de renovación tecnológica y solicita los recursos necesarios para ser incluidos en el presupuesto anual. </t>
  </si>
  <si>
    <t>Proyecto de presupuesto</t>
  </si>
  <si>
    <t>En reunion realizada el 02 de mayo entre la jefe de sistemas y el técnico de la oficina de sistemas, se evidenció que se materializó el riesgo ya que  se presenta un daño en el servidor fisico que tiene la entidad en el datacenter propio, los recursos fueron incluidos en el Presupuesto de la entidad pero se esta a la espera de la inclusión del presupuesto por medio de los recursos del balance. Como medida e control se habian eliminado los servicios crícitos instalados en ducho servidor, por lo cual la afectación no surgió sobre ninguno de los sistemas indispensables en la entidad.</t>
  </si>
  <si>
    <t>GP-RG11-CAU1-CON1</t>
  </si>
  <si>
    <t xml:space="preserve">Posibilidad de afectación reputacional por pérdida de información de la entidad debido al no uso de los equipos corporativos  que garantizan las politicas de almacenamiento y respaldo de información. </t>
  </si>
  <si>
    <t>por pérdida de información vital de la entidad</t>
  </si>
  <si>
    <t xml:space="preserve">debido al no uso de los equipos corporativos  que garantizan las politicas de almacenamiento y respaldo de información. </t>
  </si>
  <si>
    <t xml:space="preserve">La jefe de la oficina de sistemas define la politica de seguridad de la información y la socializa a todo el personal para su cumplimiento. </t>
  </si>
  <si>
    <t>Politica de Seguridad de la información</t>
  </si>
  <si>
    <t>GP-RG12-CAU1-CON1</t>
  </si>
  <si>
    <t>Posibilidad de afectación reputacional por pérdida de información de la entidad debido a incidentes de seguridad de la información.</t>
  </si>
  <si>
    <t>debido a incidentes de seguridad de la información.</t>
  </si>
  <si>
    <t>GP-RG13-CAU1-CON1</t>
  </si>
  <si>
    <t xml:space="preserve">Posibilidad de afectación reputacional por pérdida de información de la entidad debido a insuficiencia en el cumlimiento de la politica de backup y respaldo de la entidad. </t>
  </si>
  <si>
    <t>debido a insuficiencia en el cumlimiento de la politica de backup y respaldo de la entidad.</t>
  </si>
  <si>
    <t xml:space="preserve">La jefe de la oficina de sistemas define la politica de copias de respaldo la información y la socializa a todo el personal para su cumplimiento. </t>
  </si>
  <si>
    <t>GP-RG14-CAU1-CON1</t>
  </si>
  <si>
    <t>Posibilidad de afectación reputacional por pérdida de información de la entidad debido a imposibilidad de recuperación de las copias de seguridad.</t>
  </si>
  <si>
    <t>debido a imposibilidad de recuperación de las copias de seguridad.</t>
  </si>
  <si>
    <t>Politica de copias de respaldo la información</t>
  </si>
  <si>
    <t>GP-RG15-CAU1-CON1</t>
  </si>
  <si>
    <t>Posibilidad de afectación reputacional por definición inadeacuada de los proyectos  de TI debido a la insuficiencia del personal en el área para definir, implementar y soportar los proyectos de TI.</t>
  </si>
  <si>
    <t>por definición inadeacuada de los proyectos de TI</t>
  </si>
  <si>
    <t>debido a la insuficiencia del personal en el área para definir, implementar y soportar los proyectos de TI.</t>
  </si>
  <si>
    <t>La jefe de la oficina de sistemas informa a la gerencia de la insuficiencia de personal en la oficina soliitando la reestructuración de la misma para la creación de cargos.</t>
  </si>
  <si>
    <t xml:space="preserve">Correos electrónicos  y actas de comite de gerencia. </t>
  </si>
  <si>
    <t>GP-RG16-CAU1-CON1</t>
  </si>
  <si>
    <t>Posibilidad de afectación reputacional por definición inadeacuada de los proyectos  de TI debido a la insuficiente capacitación del personal técnico del área.</t>
  </si>
  <si>
    <t>debido a la insuficiente capacitación del personal técnico del área.</t>
  </si>
  <si>
    <t xml:space="preserve">La jefe de la oficina de sistemas solicita a la oficina de talento humano la inclusión en el PIC de las capacitaciones requeridas por el personal de la oficina cada año. </t>
  </si>
  <si>
    <t>Correo con solicitud de capaictación a Talento Humano</t>
  </si>
  <si>
    <t>GP-RG17-CAU1-CON1</t>
  </si>
  <si>
    <t>Posibilidad de afectación reputacional por atención Inoportuna a  los requerimientos de los usuarios debido a Insuficiente recurso humano</t>
  </si>
  <si>
    <t>por atención Inoportuna a los requerimientos de los usuarios</t>
  </si>
  <si>
    <t>debido a Insuficiente recurso humano</t>
  </si>
  <si>
    <t>GP-RG18-CAU1-CON1</t>
  </si>
  <si>
    <t>Posibilidad de afectación reputacional por atención Inoportuna a  los requerimientos de los usuarios debido a la insuficiente capacitación del personal técnico del área.</t>
  </si>
  <si>
    <t xml:space="preserve">La jefe de la oficina de sistemas solicita a la oficina de talento humano la inclusión en el PIC de las capacitaciones requeridas por el personal de la oficina cada año. Como evidencia queda la solictud de las capacitaciones del PIC realizada a la oficina de talento humano </t>
  </si>
  <si>
    <t>GP-RG19-CAU1-CON1</t>
  </si>
  <si>
    <t>Posibilidad de afectación reputacional por atención Inoportuna a  los requerimientos de los usuarios debido a la falta de contratos de mantenimiento y soporte o renovación de licenciamiento</t>
  </si>
  <si>
    <t>debido a la ausencia de contratos de mantenimiento y soporte o renovación de licenciamiento</t>
  </si>
  <si>
    <t xml:space="preserve">La jefe de la oficina de sistemas valida  que en el PAA de cada vigencia se encuentren los recursos requeridos para realizar los contratos de mantenimiento y soporte de toda la plataforma y gestiona la realización de los contratos segun las fechas estimadas en el PAA. como evidencia quedan los correos con la gestion requerida para el incio de la contratacion, objetos para el PAA, delegación del CAE, requerimiento de cotizaciones. </t>
  </si>
  <si>
    <t>En reunion realizada el 01 de marzo entre la jefe de sistemas y el técnico de la oficina de sistemas, se hizo seguimiento y se evidenció que se materializó el riesgo en los meses de enero y febrero no se pudo dar atencion a los requerimientos relacionados con la página web y los aplicativos internos debido a la ausencia de contrato del desarrollador.</t>
  </si>
  <si>
    <t xml:space="preserve">En reunion realizada el 02 de mayo entre la jefe de sistemas y el técnico de la oficina de sistemas, se evidenció que se materializó el riesgo ya que en el mes de marzo no se pudo dar atencion a los requerimientos relacionados con la página web y los aplicativos internos debido a la ausencia de contrato del desarrollador. </t>
  </si>
  <si>
    <t xml:space="preserve">En reunion realizada el 02 de junio, entre la jefe de la oficina de sistemas y el técnico administrativo, se evidencia que a pesar que se  presentan fallas en las impresoras lo cual se debe a que no se ha realizado el contrato de mantenimiento se han habilitado las impresoras de otras áreas para continuar prestando el serivicio de impresión mientras se realiza el contrato, por lo cual no se ha materializado la efectación reputacional y el control se viene aplicando correctamente ya que los recursos estan asignados y el proceso de contratación está en marcha. </t>
  </si>
  <si>
    <t>16/12/2024
Este riesgo se debe inactivar se esta trabajando en la restructuración de los riesgos y los controles para incluir unicamente los que dependen 100% del proceso de gestión de la plataform aTIC</t>
  </si>
  <si>
    <t>GP-RG20-CAU1-CON1</t>
  </si>
  <si>
    <t>Posibilidad de afectación reputacional por atención inoportuna a los requerimientos de los usuarios debido Incumplimientos de los proveedores</t>
  </si>
  <si>
    <t>debido a incumplimientos de los proveedores</t>
  </si>
  <si>
    <t xml:space="preserve">El supervisor del contrato debe validar y hacer seguimiento a la correcta atención de los casos de soporte por parte de los proveedores de forma mensual. </t>
  </si>
  <si>
    <t>informes de supervision</t>
  </si>
  <si>
    <t xml:space="preserve">En reunion realizada el 01 de marzo entre la jefe de sistemas y el técnico de la oficina de sistemas, se hizo seguimiento y se evidenció que se materializó el riesgo ya que se presento atención inoportuna pues los proveedores de Mercurio y SICOF presentaron retrasos en la resolución de los tickets de soporte que se les pusieron,se realizaron reuniones con los proveedores para establecer planes de mejoramiento y atención prioritaria para solucionar los requerimientos pendientes. </t>
  </si>
  <si>
    <t xml:space="preserve">En reunion realizada el 02 de mayo entre la jefe de sistemas y el técnico de la oficina de sistemas, se evidenció que se materializó el riesgo ya que se presento atención inoportuna pues los proveedores de Mercurio y SICOF presentaron retrasos en la resolución de los tickets de soporte que se les pusieron ,se realizaron reuniones con los proveedores para establecer planes de mejoramiento y atención prioritaria para solucionar los requerimientos pendientes. </t>
  </si>
  <si>
    <t xml:space="preserve">Gestión Financiera </t>
  </si>
  <si>
    <t>GF-RG1-CAU1-CON1</t>
  </si>
  <si>
    <t>Realizar la planificación financiera, aplicación y custodia de los recursos financieros de la entidad y gestionar la transferencia de los mismos.</t>
  </si>
  <si>
    <t>Subgerente Administrativo y Financiero</t>
  </si>
  <si>
    <t>Posibilidad de afectación económica por inadecuada planificación de las partidas presupuestales (Decreto 111/1997) y financieras, debido a la falta de conocimiento y estudio que soporten las cifras estimadas para el presupuesto y falta de planificación y seguimeinto desde la Alta Gerencia a los ingresos, gastos y al plan Anual de adquisiciones.</t>
  </si>
  <si>
    <t>Por inadecuada planificación de las partidas presupuestales (Decreto 111/1997) y financieras</t>
  </si>
  <si>
    <t>Debido a la falta de conocimiento y estudio que soporten las cifras estimadas para el presupuesto y falta de planificación y seguimeinto desde la Alta Gerencia a los ingresos, gastos y al plan Anual de adquisiciones.</t>
  </si>
  <si>
    <t>Ejecución y administración de Procesos</t>
  </si>
  <si>
    <t>El Subgerente Administrativo y Financiero, junto con el Jefe de la Oficina de Planeación, verifican anualmente que el anteproyecto presupuestal esté alineado con las necesidades de la vigencia y conforme a lo establecido en el Plan de Desarrollo. Este control se realiza de forma manual durante la construcción del anteproyecto y en cada incorporación de recursos. En caso de desviaciones, se toma acción correctiva a través de la revisión y ajuste del presupuesto. La evidencia de este control incluye el anteproyecto de presupuesto aprobado, la resolución de apropiación inicial, la publicación del Plan Anual de Adquisiciones, el acta de junta directiva aprobada, el acto administrativo y el concepto favorable.</t>
  </si>
  <si>
    <t>Una vez al año</t>
  </si>
  <si>
    <t>Anteproyecto de Presupuesto aprobado.
Resolución de apropiación inicial 
Publicación del Plan Anual de Adquisiciones de la vigencia corriente.
Acta de junta directiva aprobada
Acto administrativo
Concepto favorable</t>
  </si>
  <si>
    <t>El control se ejecuta una vez al año en el momento de la estructuración del anteproyecto de presupuesto
El control se ejecutó al cierre de los meses enero y febrero y no se presentaron novedades con respecto a variaciones en la ejecución presupuestal.</t>
  </si>
  <si>
    <t xml:space="preserve">08/05/2024 El control se ejecuta una vez al año en el momento de la estructuración del anteproyecto de presupuesto. A la fecha no se ha materializado este riesgo
 </t>
  </si>
  <si>
    <t xml:space="preserve">28/06/2024 El control se ejecuta una vez al año en el momento de la estructuración del anteproyecto de presupuesto. A la fecha no se ha materializado este riesgo
 </t>
  </si>
  <si>
    <t>30/08/2024 Durante este bimestre se trabajó el borrador del anteproyecto, se tienen la información enviada por cada dependencia de acuerdo con los techos presupuestales enviados por planeación. No se han materializado los riesgos, se cargan evidencias.</t>
  </si>
  <si>
    <t>31/10/2024 El Anteproyecto de presupuesto se envió a la Gobernación de Antioquia y pasó debate en la Asamblea Departamental. hasta no tener aprobado por asamblea dicho ateproyecto no se pueden elaborar los demás documentos. se encuentran en proceso. No se Materializa el riesgo en este periodo.</t>
  </si>
  <si>
    <t>23/12/2024  El anteproyecto de presupuesto se envío el pasado 11 de septiembre a la Gobernación de Antioquia a través de Radicado Fisico #2024010413966 dirigido a Cristian Mauricio Buritica Garcia Director de presupuesto del Departamento de Antioquia. El 20/11/2024 en el segundo debate de la Asamblea departamental de Antioquia, fue aprobado Presupuesto. El día 16/12/2024 a través de la ordenanza 51 queda en firme para decreto.</t>
  </si>
  <si>
    <t>GF-RG1-CAU1-CON2</t>
  </si>
  <si>
    <t>El Subgerente Administrativo y Financiero verifica anualmente que, dentro del plan de capacitación del Instituto, se incluya la formación sobre el manejo, control y seguimiento de la gestión presupuestal y la eficiencia del gasto público dirigida a los ordenadores del gasto y al personal del área financiera. Este control se realiza de forma manual a través de la revisión y aprobación del plan de capacitación. En caso de detectarse una desviación, se ajusta el plan para incluir las capacitaciones necesarias. La evidencia de este control se refleja en la capacitación realizada en el Comité Directivo sobre gestión presupuestal y eficiencia del gasto público.</t>
  </si>
  <si>
    <t>Capacitación en comité Directivo sobre gestión presupuestal y eficiencia del gasto publico.</t>
  </si>
  <si>
    <t>no se ha materializado el riesgo, los controles son adecuados</t>
  </si>
  <si>
    <t>08/05/2024 El riesgo no se materializó para esta Vigencia, los controles se han realizado de manera adecuada</t>
  </si>
  <si>
    <t>28/06/2024 El riesgo no se materializó para esta Vigencia, los controles se han realizado de manera adecuada</t>
  </si>
  <si>
    <t>30/08/2024 Se solicita a la Jefe de Talento Humano capacitación en Comité Directivo para los ordenadores del gasto.</t>
  </si>
  <si>
    <t xml:space="preserve">31/10/2024 Se diligencia el Formato F-TH 80 y está siendo firmado por los integrantes del proceso Financiero, con el fin de enviar el proyecto de PIC 2025 para la Financiera. No se ha materializado el riesgo, se carga en las evidencias el borrador del formato mencionado. </t>
  </si>
  <si>
    <t>23/12/2024 No se materializó el riesgo en este periodo.</t>
  </si>
  <si>
    <t>GF-RG1-CAU1-CON3</t>
  </si>
  <si>
    <t>El Profesional de Presupuesto, mensualmente, verifica y elabora un informe de ejecución presupuestal de ingresos y gastos, el cual se publica en la página web institucional y se remite a la gerencia. Este control se realiza de manera manual a través del seguimiento continuo de los registros financieros. En caso de identificarse desviaciones en la ejecución presupuestal, se toman medidas correctivas inmediatas para ajustar el presupuesto. La evidencia de este control es el informe mensual de ejecución presupuestal.</t>
  </si>
  <si>
    <t xml:space="preserve">Informe de ejecución Presupuestal mensual
</t>
  </si>
  <si>
    <t>Los procesos y procedimientos se realizan de acuerdo con la normatividad vigente y aplicable a la entidad, las modificaciones presentadas se gestionan de acuerdo con el flujo de aprobación con ell fin de mantenerlo actualizado y que no se materialice este riesgo.</t>
  </si>
  <si>
    <t>30/08/2024 no se ha materializado el riesgo, los controles son adecuados</t>
  </si>
  <si>
    <t>31/10/2024 El control se ejecutó de manera correcta y no se materializó el riesgo en el bimestre del seguimiento. Se cargan evidencias de informes hasta Octubre.</t>
  </si>
  <si>
    <t>23/12/2024 El control se ejecutó de manera correcta y no se materializó el riesgo.</t>
  </si>
  <si>
    <t>GF-RG2-CAU1-CON1</t>
  </si>
  <si>
    <t>Posibilidad de afectación económica y reputacional por incumplimiento normativo, debido a la falta de conocimiento del equipo y ausencia en el liderazgo del proceso financiero</t>
  </si>
  <si>
    <t>Por incumplimiento normativo</t>
  </si>
  <si>
    <t>Debido a la falta de conocimiento del equipo y ausencia en el liderazgo del proceso financiero</t>
  </si>
  <si>
    <t>El Subgerente Administrativo y Financiero solicita anualmente, en el marco del Plan Institucional de Capacitación, la actualización de la normatividad tributaria para el equipo financiero, con el fin de asegurar el cumplimiento normativo y evitar afectaciones económicas y reputacionales. Este control se realiza de forma manual, a través de la gestión y programación de las capacitaciones correspondientes. En caso de identificarse desviaciones o carencias de conocimiento en el equipo, se ajusta el plan de capacitación para reforzar las áreas críticas. La evidencia de este control es la capacitación anual impartida al equipo financiero.</t>
  </si>
  <si>
    <t>Capacitación Anual al Equipo Financiero</t>
  </si>
  <si>
    <t>El control se ejecutó de manera adecuada y se programa asistencia de Los funcionarios del equipo financiero para ell XII CONGRESO NACIONAL DE GESTIÓN FINANCIERA PÚBLICA, los días 14 y 15 de marzo en Bogotá.</t>
  </si>
  <si>
    <t>30/08/2024 El control se ejecutó de manera adecuada y se programa asistencia de Los funcionarios del equipo financiero para ell XII CONGRESO NACIONAL DE GESTIÓN FINANCIERA PÚBLICA, los días 14 y 15 de marzo en Bogotá</t>
  </si>
  <si>
    <t>31/10/2024 El control se ejecutó de manera adecuada y se programa asistencia de Los funcionarios del equipo financiero para ell XII CONGRESO NACIONAL DE GESTIÓN FINANCIERA PÚBLICA, los días 14 y 15 de marzo en Bogotá</t>
  </si>
  <si>
    <t>GF-RG2-CAU1-CON2</t>
  </si>
  <si>
    <t>El Subgerente Administrativo y Financiero verifica mensualmente el cumplimiento del reporte de información interna y externa del área financiera, estableciendo los controles necesarios como el cronograma de reportes de información externa y el calendario COLA para su seguimiento y cumplimiento. Este control se realiza de manera manual a través de la revisión de los informes de cierre financiero, los cuales son aprobados y firmados por el Subgerente Administrativo y Financiero. En caso de detectarse desviaciones en el cumplimiento de los plazos o la calidad de la información, se toman medidas correctivas inmediatas en los informes. La evidencia de este control incluye los informes financieros mensuales revisados y firmados, así como la circular y el cronograma de información externa.</t>
  </si>
  <si>
    <t>Los cierres de las áreas financieras, a través de los informes aprobados  y firmados (Revisados) por El subgerente Administrativo y Financiero.
Circular/cronograma de información externa (FABIAN ARANGO)
Calendario COLA</t>
  </si>
  <si>
    <t>A la fecha se encuentran realizados los cierres de los meses enero y febrero, en la pagina de trasparencia se encuentan los informes de gfestión y financieros con corte a enero.  De acuerdo con Calendario COLA la entidad está al día. en abril 30 se debe publicar corte a marzo 2024.</t>
  </si>
  <si>
    <t>30/08/2024 a la fecha estan publicados los informes en la página hasta el mes de Julio. el control se ejecuta de manera adecuada.</t>
  </si>
  <si>
    <t>31/10/2024 El control se ejecutó de manera correcta y no se materializó el riesgo en el bimestre del seguimiento. a la fecha estan publicados los informes en la página hasta el mes de septiembre.</t>
  </si>
  <si>
    <t>23/12/2024 El control se ejecutó de manera correcta y no se materializó el riesgo en el bimestre del seguimiento; estan publicados los informes en la página de la entidad.</t>
  </si>
  <si>
    <t>GF-RG3-CAU1-CON1</t>
  </si>
  <si>
    <t>Posibilidad de afectación económica y reputacional por presentación inoportuna de informes contables y/o con cifras inexactas, debido al no cumplimiento de los cronogramas establecidos por los organismos de vigilancia y control,  al registro contable  de los hechos económicos sin soporte y a la falta de revelaciones a través de notas contables.</t>
  </si>
  <si>
    <t>Por presentación inoportuna de informes contables y/o con cifras inexactas,</t>
  </si>
  <si>
    <t>Debido al no cumplimiento de los cronogramas establecidos por los organismos de vigilancia y control, al registro contable de los hechos económicos sin soporte y a la falta de revelaciones a través de notas contables.</t>
  </si>
  <si>
    <t>El Profesional Universitario de Contabilidad verifica mensualmente el cumplimiento del cronograma de reportes de información externa, realiza los estados financieros con sus respectivas notas y publica en la página de transparencia. Este control se realiza de manera manual mediante la preparación y validación de los estados financieros y su correspondiente documentación. En caso de detectarse desviaciones, como incumplimientos en los plazos o inexactitudes en las cifras, se toman medidas correctivas para garantizar la presentación oportuna y precisa de los informes. La evidencia de este control incluye el cronograma de reportes de información externa, los estados financieros con sus notas, la circular de información, y el reporte de indicadores en el plan de acción mensual, como las declaraciones tributarias y las rendiciones presentadas oportunamente a los entes de vigilancia y control.</t>
  </si>
  <si>
    <t>Cronograma de reportes de información externa (FABIAN ARANGO)
Elaboración de Estados Financieros acompañadp de sus notas
Circular de Información dirigida a las diferentes dependencias.
Reporte de indicadores dentro del  Plan de Acción mensual correspondientes a Declaraciones tributarias presentadas oportunamente y Rendiciones Presentadas Oportunamente Entes de Vigilancia y Contro</t>
  </si>
  <si>
    <t>De acuerdo con Calendario COLA la entidad está al día. en abril 30 se debe publicar corte a marzo 2024.</t>
  </si>
  <si>
    <t xml:space="preserve">30/08/2024 A la fecha estan publicados los informes en la página hasta el mes de Julio. el control se ejecuta de manera adecuada, se cargan evidencias de comunicados internos a otras dependencias. </t>
  </si>
  <si>
    <t>31/10/2024 El control se ejecutó de manera correcta y no se materializó el riesgo en el bimestre del seguimiento.</t>
  </si>
  <si>
    <t>23/12/2024 El control se ejecutó de manera correcta y no se materializó el riesgo en el bimestre del seguimiento.</t>
  </si>
  <si>
    <t>GF-RG4-CAU1-CON1</t>
  </si>
  <si>
    <t xml:space="preserve">Posibilidad de afectación reputacional y económica, por inadaptabilidad del aplicativo financiero ERP en cuanto a la normatividad vigente,  debido a la expedición de reportes sin los parámetros establecidos e ineficiencias administrativas y financieras en el Instituto.  </t>
  </si>
  <si>
    <t>Por inadaptabilidad del aplicativo financiero ERP en cuanto a la normatividad vigente,</t>
  </si>
  <si>
    <t xml:space="preserve">Debido a la expedición de reportes sin los parámetros establecidos e ineficiencias administrativas y financieras en el Instituto.  </t>
  </si>
  <si>
    <t>El Profesional Universitario de Contabilidad, el Profesional Universitario de Presupuesto y el Tesorero General validan permanentemente la información generada por el ERP, realizando una revisión manual detallada que compara los reportes emitidos con los parámetros normativos vigentes. Este control incluye la verificación de reportes, cálculos de impuestos y otras obligaciones financieras, todo debidamente documentado en papeles de trabajo y conciliaciones. En caso de detectarse discrepancias o incumplimientos normativos, se corrigen los datos y se ajustan los procedimientos para asegurar la conformidad del sistema. La evidencia de este control son las conciliaciones documentadas que respaldan el proceso de validación.</t>
  </si>
  <si>
    <t xml:space="preserve">Conciliaciones Bancarias, Arqueos de Caja y Conciliaciones de Presupuesto.
</t>
  </si>
  <si>
    <t>30/08/2024 los controles manuales, ejecutados por el personal se ejecutan de manera adecuada.</t>
  </si>
  <si>
    <t>GF-RG4-CAU1-CON2</t>
  </si>
  <si>
    <t>La Jefe de Sistemas asigna de manera permanente un enlace especializado que opera a medio tiempo para identificar y resolver discrepancias entre el sistema ERP y la normatividad vigente, así como para asesorar al equipo financiero en el manejo adecuado del aplicativo. Este enlace, coordinado con el proveedor del ERP, garantiza que las correcciones de errores se realicen oportunamente mediante la gestión de tickets de soporte y el seguimiento de actualizaciones del sistema. En caso de desviaciones, se implementan ajustes inmediatos para asegurar que las funcionalidades del ERP cumplan con los requerimientos normativos. La evidencia de este control incluye los tickets gestionados con el área de sistemas y el proveedor del ERP.</t>
  </si>
  <si>
    <t>Tickets a Sistyemas y el proveedor.</t>
  </si>
  <si>
    <t xml:space="preserve">30/08/2024 Controles se ejecutan de manera adecuada. </t>
  </si>
  <si>
    <t>GF-RG5-CAU1-CON1</t>
  </si>
  <si>
    <t>Posibilidad de afectación económica por la destinación indebida de recursos, debido al desconocimiento de los usuarios que intervienen en el proceso de manejo de recursos.</t>
  </si>
  <si>
    <t xml:space="preserve">Por la destinación indebida de recursos.
</t>
  </si>
  <si>
    <t>Debido al desconocimiento de los usuarios que intervienen en el proceso de manejo de recursos.</t>
  </si>
  <si>
    <t>El Tesorero General verifica permanentemente la correcta destinación de los recursos bancarios, generando comprobantes de egreso solo después de validar la afectación presupuestal y la disponibilidad de fondos en caja. Este control se realiza de manera manual, garantizando que cada operación esté respaldada por la documentación adecuada. En caso de detectarse una destinación indebida de recursos, se detiene la transacción hasta corregir las inconsistencias. La evidencia de este control incluye los comprobantes de egreso con sus respectivos anexos, entre ellos el certificado de disponibilidad presupuestal.</t>
  </si>
  <si>
    <t xml:space="preserve">
Egresos con anexos incluido certificado de Disponibilidad presupuestal.</t>
  </si>
  <si>
    <t>El control se ejecuta de manera permanente.</t>
  </si>
  <si>
    <t xml:space="preserve">30/08/2024 se ejecuta el control de manera adecuada. </t>
  </si>
  <si>
    <t>23/12/2024 El control se ejecutó de manera correcta y no se materializó el riesgo en el bimestre del seguimiento</t>
  </si>
  <si>
    <t>GF-RG5-CAU1-CON2</t>
  </si>
  <si>
    <t>El Profesional Universitario Logístico de la Subgerencia Administrativa y Financiera verifica permanentemente la correcta destinación de los recursos mediante el envío del soporte de las modificaciones del PAA, asegurando la transparencia y adecuada gestión de los recursos involucrados. Este control se realiza de manera manual a través del seguimiento detallado de las adquisiciones, comparando la ejecución presupuestal. En caso de detectar desviaciones en la destinación de recursos, se toman acciones correctivas inmediatas, generando las alertas respectivas a los ordenadores del gasto y/o desde Planeación con la devolución o no aceptación de la solicitud de modificación. La evidencia de este control se refleja en los correos enviados por el Profesional Universitario Logistico o Profesional Universitario de Planeación a los diferentes ordendores del gasto de la entidad.</t>
  </si>
  <si>
    <t xml:space="preserve">Modificaciones del PAA
</t>
  </si>
  <si>
    <t>30/08/2024 No se ha materializado el riesgo, en este bimestre se realiza una modificación en el control y sus evidencias</t>
  </si>
  <si>
    <t>GF-RG6-CAU1-CON1</t>
  </si>
  <si>
    <t>Posibilidad de pérdidas económicas por incremento en la cartera de la Entidad, debido a la falta de legalización de los recursos y de oportunidad en la expedición de las cuentas por parte de la Entidad.</t>
  </si>
  <si>
    <t>Por incremento en la cartera de la Entidad.</t>
  </si>
  <si>
    <t xml:space="preserve">Debido a la falta de legalización de los recursos y de oportunidad en la expedición de las cuentas por parte de la Entidad.
</t>
  </si>
  <si>
    <t>El Tesorero General realiza un seguimiento trimestral al cumplimiento del pago oportuno de las cuentas por cobrar registradas en el ERP financiero, verificando y cotejando el estado de las mismas. Este control se efectúa de forma manual, generando un informe que detalla las acciones implementadas para procurar el pago oportuno. Adicionalmente, trimestralmente se requiere a los supervisores de los contratos o convenios con los municipios el avance en la liquidación o legalización de los recursos, dejando como evidencia las solicitudes y la legalización de los recursos en el ERP financiero cuando aplique. En caso de desviaciones, se implementan acciones correctivas para evitar el incremento en la cartera. La evidencia del control incluye el informe de cuentas por cobrar con su estado, los requerimientos a los supervisores, y la comunicación dirigida a las dependencias sobre el avance de los contratos pendientes de liquidación.</t>
  </si>
  <si>
    <t>Informe de cuentas por cobrar con el estado
Requerimientos a los supervisores  de los contratos y legalización de los recursos en el caso de aplicar.  Comunicación dirigida a las dependencias para el avance de los contratos pendientes de liquidación.</t>
  </si>
  <si>
    <t>30/08/2024 El control se ejecuta de manera permanente.</t>
  </si>
  <si>
    <t>GF-RF1-CAU1-CON1</t>
  </si>
  <si>
    <t xml:space="preserve">Posibilidad de efecto dañoso sobre los recursos públicos, por geneneración y desembolso de intereses moratorios a causa del no pago de las obligaciones dentro del periodo estipulado. ( riesgo fiscal) </t>
  </si>
  <si>
    <t>Por geneneración y desembolso de intereses moratorios.</t>
  </si>
  <si>
    <t xml:space="preserve">A causa del no pago de las obligaciones dentro del periodo estipulado. ( riesgo fiscal) </t>
  </si>
  <si>
    <t xml:space="preserve">
El Tesorero verifica trimestralmente las fechas de vencimiento de las obligaciones permanentes y notifica al líder del proceso correspondiente para que gestione ante la entidad competente la entrega oportuna de las facturas y soportes, con suficiente antelación para la recepción, análisis y trámite de pago. Este control se realiza de manera manual, asegurando que las obligaciones sean gestionadas dentro del periodo estipulado para evitar la generación de intereses moratorios. En caso de detectar retrasos, se ajustan los procedimientos para cumplir con los plazos. La evidencia de este control incluye el procedimiento de pagos, los links de comprobantes de egresos, el cronograma de pagos para la vigencia 2024, y las comunicaciones a los líderes de los procesos.
</t>
  </si>
  <si>
    <t>Procedimienot de Pagos.
Links Comprobantes de Egresos.
Cronograma con fechas de pagos Vigencia 2024.
Comunicación a los lideres de los procesos.</t>
  </si>
  <si>
    <t xml:space="preserve">Se genera los inetreses moratorios por el pago extemporáneo de la seguridad social, se realiza el pago de intereses moratorios en la seguridad social por inconsistencias con el ERP; los cuales son asumidos por el contratista de la plataforma. Se carga evidencia de cruce. </t>
  </si>
  <si>
    <t>28/06/2024El riesgo no se materializó para esta Vigencia, los controles se han realizado de manera adecuada</t>
  </si>
  <si>
    <t>30/08/2024 El control se ejecuta de manera permanente, han sido adecuados los controles. Se realizó pago de intereses por estampillas pero corresponden a vigencia 2015.</t>
  </si>
  <si>
    <t>GF-RF2-CAU1-CON1</t>
  </si>
  <si>
    <t xml:space="preserve">Posibilidad de efecto dañoso sobre los recursos públicos, por Inadecuada deducción de impuestos, tasas o contribuciones al contratista a raíz del desconocimiento de las normas (esto es beneficios tributarios) ( riesgo fiscal) </t>
  </si>
  <si>
    <t>Por Inadecuada deducción de impuestos, tasas o contribuciones al contratista.</t>
  </si>
  <si>
    <t xml:space="preserve">A raíz del desconocimiento de las normas (esto es beneficios tributarios) ( riesgo fiscal) </t>
  </si>
  <si>
    <t xml:space="preserve">El Subgerente Administrativo y Financiero, en el marco del Plan Institucional de Capacitación, solicita anualmente la actualización de la normatividad tributaria para el equipo financiero, garantizando el correcto conocimiento de las deducciones de impuestos, tasas o contribuciones aplicables a los contratistas. Este control se complementa con la elaboración de papeles de trabajo previos a la presentación de las declaraciones periódicas, y el Profesional de Contabilidad realiza un cálculo preliminar de las retenciones mediante una ficha de retenciones antes de efectuar el pago a los proveedores. En caso de identificar errores en las deducciones, se corrigen antes del pago. La evidencia de este control incluye la asistencia a las capacitaciones y los papeles de trabajo utilizados en las declaraciones tributarias.
</t>
  </si>
  <si>
    <t>Asistencia a capacitaciones
Papeles de trabajo Declaraciones.</t>
  </si>
  <si>
    <t>30/08/2024 El control se ejecutó de manera adecuada y se programa asistencia de Los funcionarios del equipo financiero para ell XII CONGRESO NACIONAL DE GESTIÓN FINANCIERA PÚBLICA, los días 14 y 15 de marzo en Bogotá.</t>
  </si>
  <si>
    <t xml:space="preserve">Asesoría para la construcción de escenarios deportivos </t>
  </si>
  <si>
    <t>AC-RG1-CAU1-CON1</t>
  </si>
  <si>
    <t>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t>
  </si>
  <si>
    <t>Coordinador de Infraestructura Física</t>
  </si>
  <si>
    <t>Posibilidad de afectación reputacional por las fallas no detectadas en la revisión técnica, administrativa, financiera, ambiental, social y legal, que conlleve a otorgar una viabilidad sin el cumplimiento de la totalidad de los requisitos contemplados en la ficha F-AC-01, debido a Falta de rigurosidad en la revisión de los proyectos, que generan inconsistencias a la hora de ejecutar las obras.</t>
  </si>
  <si>
    <t xml:space="preserve"> por las fallas no detectadas en la revisión técnica, administrativa, financiera, ambiental, social y legal, que conlleve a otorgar una viabilidad sin el cumplimiento de la totalidad de los requisitos contemplados en la ficha F-AC-01,</t>
  </si>
  <si>
    <t>debido a Falta de rigurosidad en la revisión de los proyectos, que generan inconsistencias a la hora de ejecutar las obras.</t>
  </si>
  <si>
    <t>Ejecución Administración de Recursos</t>
  </si>
  <si>
    <t>El profesional que participa en la viabilización anual de la convocatoria, valida el cumplimiento de todos los requisitos establecidos en la  ficha de viabilización de proyectos para decidir su aprobación.                      
De aprobarse proyectos que no cumple con los requisitos,  es altamante probable que se presenten dificultades y retrasos en su ejecución.  
Como evidencia del proceso en sharepoint se carga la trazabilidad del proceso de viabilidad.</t>
  </si>
  <si>
    <t>Mesas técnicas de acompañamiento.</t>
  </si>
  <si>
    <t>Apenas se establecieron los controles.</t>
  </si>
  <si>
    <t>Aún no se han viabilñizado proyectos</t>
  </si>
  <si>
    <t>28/06/2024 GCM Se está en proceso de viabilización de proyectos, por lo que todavía no se hace evidente la materialización del riesgo.</t>
  </si>
  <si>
    <t>27/08/2024 GCM Se está en proceso de viabilización de proyectos, por lo que todavía no se hace evidente la materialización del riesgo.</t>
  </si>
  <si>
    <t>28/10/2024 GCM: Ya se viabilizaron los proyectos con la rigurosidad técnica que exige el procedimiento. Sin embargo es durante la ejecución que pueden evidenciarse errores.</t>
  </si>
  <si>
    <t>28/11/2024 GCM: Ya se viabilizaron los proyectos con la rigurosidad técncia que exige el procedimiento. Sin embargo es durante la ejecución que pueden evidenciarse errores.</t>
  </si>
  <si>
    <t>AC-RG2-CAU1-CON1</t>
  </si>
  <si>
    <t>Posibilidad de afectación reputacional por bajo apoyo financiero y jurídico en los proyectos para el desarrollo del Plan de acción debido a la falta de personal de planta y apoyo.</t>
  </si>
  <si>
    <t xml:space="preserve"> por  la demora en la revisión de proyectos y estructuración de proyectos especiales para el desarrollo del Plan de acción</t>
  </si>
  <si>
    <t>debido a la falta de personal de planta y apoyo.</t>
  </si>
  <si>
    <t xml:space="preserve">
El subgerente de escenarios semestralmente verificarál estado de cumplimiento de los proyectos en la matriz de proyectos alimentada por todos los supervisores. Para verifiacar el grado de cumplimiento.
Se analizarán las dificultades para el avance para tomar los correcttivos.       Como evidencia del control la matriz de proyectos.</t>
  </si>
  <si>
    <t>Matriz de proyectos.</t>
  </si>
  <si>
    <t>Se tiene atraso en el desarrollo de gestiones de varios proyectos en ejecución debido al poco personal. Se contratarán profesionales de apoyo para el seguimiento y revisión de proyectos.</t>
  </si>
  <si>
    <t>28/06/2024 GCM Los controles aplicados han sido efectivos para evitar la materialización del riesgo.</t>
  </si>
  <si>
    <t>27/08/2024 GCM controles aplicados han sido efectivos para evitar la materialización del riesgo.</t>
  </si>
  <si>
    <t>28/10/2024 GCM controles aplicados han sido efectivos para evitar la materialización del riesgo.</t>
  </si>
  <si>
    <t>28/11/2024 GCM controles aplicados han sido efectivos para evitar la materialización del riesgo.</t>
  </si>
  <si>
    <t>AC-RG3-CAU1-CON1</t>
  </si>
  <si>
    <t>Probabilidad de afectación reputacional, por la apropiación tardía de recursos, para suscribir convenios de cofinanciación, debido a que Indeportes no recibe recursos de Hacienda Departamental en el tiempo previsto.</t>
  </si>
  <si>
    <t xml:space="preserve"> por la apropiación tardía de recursos, para suscribir convenios de cofinanciación</t>
  </si>
  <si>
    <t>debido a que Indeportes no recibe recursos de Hacienda Departamental en el tiempo previsto.</t>
  </si>
  <si>
    <t>El gerente  cada año gestionará de manera oportuna los recursos de la entidad. Estos quedarán incorparados al Plan de Desarrrollo de la entidad.                                                              Como evidencia del control queda el Plan de Desarrollo de Indeportes Antioquia.</t>
  </si>
  <si>
    <t>Presupuesto incorporado para cada vigencia.</t>
  </si>
  <si>
    <t>Aún no se deffine el presupuesto de la entidad.</t>
  </si>
  <si>
    <t>Aún no se distribuye el presupuesto de la entidad</t>
  </si>
  <si>
    <t>AC-RG4-CAU1-CON1</t>
  </si>
  <si>
    <t>Posibilidad de afectación económica y reputacional, por la carencia de pólizas que respalden los contratos y/o convenios interadministrativos, debido a Contratos sin garantías para reclamación ante aseguradoras con el fin de recuperar el recurso entrego mal ejecutado.</t>
  </si>
  <si>
    <t>por la carencia de pólizas que respalden los contratos y/o convenios</t>
  </si>
  <si>
    <t>debido a Contratos sin garantías para reclamación ante aseguradore con el fin de recuperar el recurso entrego mal ejecutado.</t>
  </si>
  <si>
    <t xml:space="preserve">El supervisor del convenio con apoyo del jurídico cada que se firme o modificque un convenio exigirá las pólizas actualizadas de acuerdo a la matriz de riesgos y a las condiciones contractuales.  
La evidencia es  la  aprobación de la póliza en secop y la constancia del recibo de pago de la misma.
Si no se tienen al día las polizas frente a un posible  incumplimiento del convenio, se generaría detrimento patrimonia para Indeportes.                                                              </t>
  </si>
  <si>
    <t>Cada que se realiza la actividad</t>
  </si>
  <si>
    <t xml:space="preserve">Verificar en SECOP II Auto aprobatorio de pólizas.
</t>
  </si>
  <si>
    <t>No se han presentado siniestros sin cubrimiento de la póliza.</t>
  </si>
  <si>
    <t>A pesar de que no se han presentado siniestros hay dificultad para que los municipios mantengas actualizadas las pólizas.
Se dejará trazabilidad de la exigencia de las pólizas y en caso de que estos no actualicen pólizas se procederá juridicamente indicando el incumplimiento del convenio.</t>
  </si>
  <si>
    <t>28/06/2024 GCM Para este periodo los controles establecidos en el plan de mejoramiento han sido efectivos.</t>
  </si>
  <si>
    <t>27/08/2024 GCM Para este periodo los controles aplicados han sido efectivos para evitar la materialización del riesgo.</t>
  </si>
  <si>
    <t>AC-RF1-CAU1-CON1</t>
  </si>
  <si>
    <t xml:space="preserve">Posibilidad de efecto dañoso, por  obras que no cumplen con estandares de calidad, no son funcionales y se ralizan pagos  inadecuados, por cambios inesperados en las condiciones del proyecto o incumplimiento de los acuerdos por parte de los contratistas, debido a  la inadecuada planificación, control y supervisión de los proyectos. </t>
  </si>
  <si>
    <t>por  obras que no cumplen con estandares de calidad, no son funcionales y se ralizan pagos inadecuados, por cambios inesperados en las condiciones del proyecto o incumplimiento de los acuerdos por parte de los contratistas</t>
  </si>
  <si>
    <t xml:space="preserve">debido a  la inadecuada planificación, control y supervisión de los proyectos. </t>
  </si>
  <si>
    <t>1. El profesional que participa en la viabilización anual de la convocatoria de forma manual, valida el cumplimiento de todos los requisitos establecidos en la  ficha de viabilización de proyectos para decidir su aprobación.                      
De aprobarse proyectos que no cumple con los requisitos,  se generan obras de mala calidad, retrazos y sobrecostos en la ejecución.  
Como evidencia del proceso en sharepoint se carga la trazabilidad del proceso de viabilidad.
2, El supervisor del convenio participará en la elaboración de los estudios previos y con apoyo del jurídico cada que se firme o modificque un convenio exigirá las pólizas actualizadas de acuerdo a la matriz de riesgos y a las condiciones contractuales.  
La evidencia es los estudios previos con la firma de aprobación del área técnica y la  aprobación de la póliza en secop y la constancia del recibo de pago de la misma.
Si no se tienen al día las polizas frente a un posible  incumplimiento del convenio, se generaría detrimento patrimonia para Indeportes</t>
  </si>
  <si>
    <t xml:space="preserve">
sharepoint se carga la trazabilidad del proceso de viabilidad.
Verificar en SECOP II, informacoión pre contractual, contractual y auto aprobatorio de pólizas.
</t>
  </si>
  <si>
    <t>Versión 04
Fecha de Actualización:  24/02/2020</t>
  </si>
  <si>
    <t>SEGUIMIENTO - AUTOEVALUACIÓN DE RIESGOS</t>
  </si>
  <si>
    <t>PLAN DE CONTINGENCIA</t>
  </si>
  <si>
    <t xml:space="preserve">OBSERVACIONES </t>
  </si>
  <si>
    <t>Primer Monitoreo y Revisión</t>
  </si>
  <si>
    <t>Segundo Monitoreo y Revisión</t>
  </si>
  <si>
    <t>Tercer Monitoreo y Revisión</t>
  </si>
  <si>
    <t>CALIFICACIÓN DE  CONTROLES</t>
  </si>
  <si>
    <t>Nivel P Inherente</t>
  </si>
  <si>
    <t>TRATAMIENTO DEL RIESGO</t>
  </si>
  <si>
    <t>PERÍODO DE EJECUCIÓN DEL CONTROL</t>
  </si>
  <si>
    <t>ACCIONES DE CONTROL- ACCIONES PREVENTIVAS</t>
  </si>
  <si>
    <t>REGISTRO DE CONTROL</t>
  </si>
  <si>
    <t>Avance de monitoreo 
a 30 de abril</t>
  </si>
  <si>
    <t xml:space="preserve">Responsable de la acción </t>
  </si>
  <si>
    <t>Avance de monitoreo 
a 30 de agosto</t>
  </si>
  <si>
    <t>Avance de monitoreo 
a 30 de diciembre</t>
  </si>
  <si>
    <t>Acción de contingencia ante posible materialización</t>
  </si>
  <si>
    <t>Evidencia</t>
  </si>
  <si>
    <t>Acción y Omisión</t>
  </si>
  <si>
    <t>Uso del Poder</t>
  </si>
  <si>
    <t>Desviar la gestión de lo público</t>
  </si>
  <si>
    <t>Beneficio particular</t>
  </si>
  <si>
    <t>TIPOLOGÍA DEL RIESGO</t>
  </si>
  <si>
    <t>CAUSAS</t>
  </si>
  <si>
    <t>CONSECUENCIAS</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</si>
  <si>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</si>
  <si>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</si>
  <si>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</si>
  <si>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</si>
  <si>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</si>
  <si>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</si>
  <si>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</si>
  <si>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</si>
  <si>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</si>
  <si>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</si>
  <si>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11.  ¿Dar lugar a procesos sancionatorios?</t>
  </si>
  <si>
    <t>12.  ¿Dar lugar a procesos disciplinarios?</t>
  </si>
  <si>
    <t>13.  ¿Dar lugar a procesos fiscales?</t>
  </si>
  <si>
    <t>14.  ¿Dar lugar a procesos penales?</t>
  </si>
  <si>
    <t>15.  ¿Generar pérdida de credibilidad del sector?</t>
  </si>
  <si>
    <t>16.  ¿Ocasionar lesiones físicas o pérdida de vidas humanas?</t>
  </si>
  <si>
    <t>17.  ¿Afectar la imagen regional?</t>
  </si>
  <si>
    <t>18.  ¿Afectar la imagen nacional?</t>
  </si>
  <si>
    <t>19,¿Generar daño ambiental?</t>
  </si>
  <si>
    <t>TOTAL RESPUESTAS AFIRMATIVAS</t>
  </si>
  <si>
    <t xml:space="preserve">Control </t>
  </si>
  <si>
    <t>Que se realiza con las desviaciones y observaciones resultante de la ejecución del control</t>
  </si>
  <si>
    <t>TIPO DE  CONTROL</t>
  </si>
  <si>
    <t>NATURALEZA DEL CONTROL</t>
  </si>
  <si>
    <t>1.  ¿Existen manuales, instructivos o procedimientos para el manejo del control?</t>
  </si>
  <si>
    <t>2.  ¿Está(n) definido(s) el(los) responsable(s) de la
ejecución del control y del seguimiento?</t>
  </si>
  <si>
    <t>3.  ¿El control es automático?</t>
  </si>
  <si>
    <t>4.  ¿El control es manual?</t>
  </si>
  <si>
    <t>5.  ¿La frecuencia de ejecución del control y seguimiento es adecuada?</t>
  </si>
  <si>
    <t>6.  ¿Se cuenta con evidencias de la ejecución y
seguimiento del control?</t>
  </si>
  <si>
    <t>7. ¿En el tiempo que lleva la herramienta ha
demostrado ser efectiva?</t>
  </si>
  <si>
    <t>PROBABILIDAD DEL RIESGO RESIDUAL</t>
  </si>
  <si>
    <t xml:space="preserve">Posibilidad de favorecer la gestión institucional presentando resultados del Plan de Desarrollo que no corresponde a la realidad de los productos y/o servicios entregados. </t>
  </si>
  <si>
    <t xml:space="preserve">Corrupción </t>
  </si>
  <si>
    <r>
      <rPr>
        <sz val="11"/>
        <color rgb="FFFF0000"/>
        <rFont val="Calibri"/>
        <family val="2"/>
        <scheme val="minor"/>
      </rPr>
      <t>Reportes con cifras alteradas presentadas por las áreas</t>
    </r>
    <r>
      <rPr>
        <sz val="11"/>
        <color theme="1"/>
        <rFont val="Calibri"/>
        <family val="2"/>
        <scheme val="minor"/>
      </rPr>
      <t>.
Carencia de Controles para la verificación de información reportada</t>
    </r>
  </si>
  <si>
    <t>Sanciones disciplinarias</t>
  </si>
  <si>
    <t>POSIBLE</t>
  </si>
  <si>
    <t xml:space="preserve">Los profesionales y/o apoyos de la Oficina Asesora de Planeación, validan la información del avance del logro de los indicadores del Plan de Desarrollo reportados por las dependencias  en el aplicativo Sistema de Indicadores. </t>
  </si>
  <si>
    <t xml:space="preserve">Se solicita a través de correo electrónico al personal  responsables de reportar  la información en el aplicativo dispuesto por el instituto.
Así mismo, el cargue de  las  evidencias de los datos reportados en el  aplicativo Sistema de Indicadores- Una vez reportado en el aplicativo de los indicadores el avance de cada uno, se lleva el consolidado a la matriz de indicadores y se verifica los soportes adjuntados por cada una de las dependencias.  En caso de encontrar inconsistencias, se solicitan a los líderes de los procesos para que estas sean subsanadas.  </t>
  </si>
  <si>
    <t xml:space="preserve">Matriz de Indicadores
</t>
  </si>
  <si>
    <t xml:space="preserve">
El riesgo no se materalizó para esta vigenvia,  se continúa con la aplicación del control para evitar la materialización del riesgo."	NA</t>
  </si>
  <si>
    <t xml:space="preserve">Trimestral </t>
  </si>
  <si>
    <t xml:space="preserve">Revisar que los soportes entregados coincidan con la información reportada en el aplicativo de indicadores </t>
  </si>
  <si>
    <t>Matriz de segumiento indicadores</t>
  </si>
  <si>
    <t xml:space="preserve">El riesgo no se materalizó para este período,  se continúa con la aplicación del control para evitar la materialización del riesgo, solicitando la información a través de correo electrónico a las dependencias. </t>
  </si>
  <si>
    <t>NA</t>
  </si>
  <si>
    <t>29/082023
El riesgo no se materalizó para esta vigenvia,  se continúa con la aplicación del control para evitar la materialización del riesgo.</t>
  </si>
  <si>
    <t>Corregir la información y solicitar a Planeación Departamental la correción de los informes presentados del Plan de Desarrollo</t>
  </si>
  <si>
    <t xml:space="preserve">Acta de reunión
Informe de Plan Indicativo </t>
  </si>
  <si>
    <t xml:space="preserve">Se acoge las recomendaciones de la Oficina de Control Interno en cuanto a: 
Revisión de la causa, ajustandola. 
Se revisa la pregunta #3 afectación de la misión y se ajusta. 
Se establece la acción para el plan de contigencia. 
En cuanto al seguimiento mensual,  se aclara que el Instituto no adopta ni en la política, ni en ningún otro documento el Manual de Metodología de riesgos emitido por la Oficina Asesora de Planeación de la función pública agosto 2022-Versión 7. por lo tanto, se realiza el seguimiento como lo establece la política de administración del riesgo. </t>
  </si>
  <si>
    <t xml:space="preserve">Posibilidad de favorecer a los procesos en los resultados de las auditorias internas al Sistema de Gestión de Calidad,  para beneficio propio o de terceros </t>
  </si>
  <si>
    <t xml:space="preserve">Imparcialidad ejercida por los auditores debido a las relaciones establecidas con líderes y gestores. 
</t>
  </si>
  <si>
    <t>Incumplimiento a los requisitos de la norma, exponiendo la recertificación del instituto otorgada por el ICONTEC</t>
  </si>
  <si>
    <t xml:space="preserve">No </t>
  </si>
  <si>
    <t>RARA VEZ</t>
  </si>
  <si>
    <t xml:space="preserve">El Líder auditor verifica que las personas nombradas como auditores principales o acompañantes no tengan ningún vínculo con el proceso a auditar. </t>
  </si>
  <si>
    <t xml:space="preserve">Revisa el programa de auditoria, identificando los auditores asignados a cada proceso y verifica que no participen de la ejecución de las actividades de los procesos. 
Reporta al Jefe de la Oficina Asesora de Planeación, si encuentra alguna inhabilidad en el equipo auditor conformado, para que se proceda a cambiar a la persona de proceso a auditar. </t>
  </si>
  <si>
    <t>Programa de Auditoría</t>
  </si>
  <si>
    <t xml:space="preserve">Aceptar </t>
  </si>
  <si>
    <t>No requiere control adicional debido a que los que se encuentran establecidos son efectivos.</t>
  </si>
  <si>
    <t>No aplica.</t>
  </si>
  <si>
    <t>No se materializó el riesgo en virtud de que los controles fueron aplicados a través del Programa y Plan de Auditoría, en los cuales se asignaron los auditores de manera objetiva, a través de la validación de que no presentarán un vínculo con el área a auditar.</t>
  </si>
  <si>
    <t>Para este período No se materializó el riesgo.  
Los controles fueron aplicados a través del Programa y Plan de Auditoría, en los cuales se asignaron los auditores de manera objetiva, a través de la validación de que no presentarán un vínculo con el área a auditar.</t>
  </si>
  <si>
    <t>Retiro inmediato del programa y plan de auditoría de la personas identificadas con conflicto de interés, se  notifica a los implicados  y se nombrar otros auditores</t>
  </si>
  <si>
    <t> programa y plan de auditoría</t>
  </si>
  <si>
    <t xml:space="preserve">Se acoge las recomendaciones de la Oficina de Control Interno en cuanto a: 
Revisión de la causa, se deja una sola causa. 
Se establece la acción para el plan de contigencia. 
En cuanto al seguimiento mensual,  se aclara que el Instituto no adopta ni en la política, ni en ningún otro documento el Manual de Metodología de riesgos emitido por la Oficina Asesora de Planeación de la función pública agosto 2022-Versión 7. por lo tanto, se realiza el seguimiento como lo establece la política de administración del riesgo. </t>
  </si>
  <si>
    <t>Posibilidad de manipular información   institucional  en beneficio propio o de un particular.</t>
  </si>
  <si>
    <t xml:space="preserve">Interes personal de percibir recursos económicos </t>
  </si>
  <si>
    <t xml:space="preserve">Una crisis reputacional que impacte negativamente la imagen de la entidad, de sus colaboradores o del Gobierno Departamental. </t>
  </si>
  <si>
    <t>IMPROBABLE</t>
  </si>
  <si>
    <t>La Jefe de la Oficina Asesora de Comunicaicones designa una persona de esta Oficina como responsable de la atención a medios de comunicación, la cual validará la información institucional a publicar.</t>
  </si>
  <si>
    <t>En caso de identificar que cualquier persona del equipo hace entrega de información institucional a publicar que no sea el profesional designado, se hará llamado de atención y se inicia proceso disciplinario</t>
  </si>
  <si>
    <t>Correos electrónicos,  
Mensajes de texto vía Whatsaap, etc.</t>
  </si>
  <si>
    <t xml:space="preserve">Preventivo </t>
  </si>
  <si>
    <t xml:space="preserve">1. Se valida con los jefes de las áreas que presentan la información,  el contendido a publicar. </t>
  </si>
  <si>
    <t>Correos elecrtrónicos o Whatsaap</t>
  </si>
  <si>
    <t xml:space="preserve">Para esta vigencia, el riesgo no se materializó. </t>
  </si>
  <si>
    <t xml:space="preserve">oficio de notificación </t>
  </si>
  <si>
    <t xml:space="preserve">Capacitación para organizaciones deportivas </t>
  </si>
  <si>
    <t>Posibilidad de recibir o solicitar cualquier tipo de dádiva o beneficio, a nombre propio o para terceros, por la manipulación de los certificados y/o constancias de participación en eventos y/o capacitaciones realizadas por el Sistema Departamental de Capacitaciones de INDEPORTES Antioquia, para favorecer a personas que no cumplieron requisitos para obtener el certificado o constancia de participación</t>
  </si>
  <si>
    <t xml:space="preserve">Facilidad de cambios de los parámetros establecidos en la plataforma o plantillas de los certificados y/o constancias de participación en eventos y/o capacitaciones realizadas por el Sistema Departamental de Capacitaciones de INDEPORTES Antioquia por parte de operadores y/o funcionarios vinculados al proceso.        </t>
  </si>
  <si>
    <t>Pérdida de credibilidad, desconfianza y desmotivación de los diferentes actores del Sistema Nacional de Deporte, para vinculación y participación en las capacitaciones ofrecidas por Sistema Departamental de Capacitaciones de INDEPORTES Antioquia</t>
  </si>
  <si>
    <t>PROBABLE'</t>
  </si>
  <si>
    <t xml:space="preserve">1. La profesional especializada del Sistema Departamental de Capacitación, valida la Generación en linea del certificado en la plataforma Institucional de la Entidad, de manera que solo el usuario que haya realizado y aprobado el curso podrá generar su certificado. 
2. La profesional especializada del Sistema Departamental de Capacitación, tendrá la responsabilidad del manjeo y control de la información y  se encargará de emitir copia de los certificados solicitados con posterioridad a la actividad realizada. Deberá contrastar la información del certifiado, con la base de datos final producto de la contratacion.
</t>
  </si>
  <si>
    <t>Si la revisión no coincide o no cumple con los requisitos, se niega la generacion y entrega del certificado</t>
  </si>
  <si>
    <t xml:space="preserve">Base de datos de personas que cumplen con los requisitos para certificación y PDF firmados y protegidos </t>
  </si>
  <si>
    <t>Cruce de base de datos con los base de datos de certificados emitidos</t>
  </si>
  <si>
    <t>Archivo excel de cruce</t>
  </si>
  <si>
    <r>
      <rPr>
        <sz val="11"/>
        <color rgb="FF000000"/>
        <rFont val="Calibri"/>
        <family val="2"/>
      </rPr>
      <t xml:space="preserve">En virtud de la solicitud realizada por la Oficina de Control Interno de Indeportes Antioquia, como actividad de evaluación independiente y seguimiento a riesgos de corrupción identificados en los procesos que adoptó la Entidad, y en particular en lo relacionado con el riesgo de corrupción del procedimiento de “Capacitación para organizaciones deportivas”, nos permitimos informar que entre el 1 de enero y el 30 de abril de 2023, el riesgo </t>
    </r>
    <r>
      <rPr>
        <i/>
        <sz val="11"/>
        <color rgb="FF000000"/>
        <rFont val="Calibri"/>
        <family val="2"/>
      </rPr>
      <t>“Posibilidad de recibir o solicitar cualquier tipo de dádiva o beneficio, a nombre propio o para terceros, por la manipulación de los certificados y/o constancias de participación en eventos y/o capacitaciones realizadas por el Sistema Departamental de Capacitaciones de INDEPORTES Antioquia, para favorecer a personas que no cumplieron requisitos para obtener el certificado o constancia de participación”</t>
    </r>
    <r>
      <rPr>
        <sz val="11"/>
        <color rgb="FF000000"/>
        <rFont val="Calibri"/>
        <family val="2"/>
      </rPr>
      <t>: NO SE MATERIALIZÓ, por tanto, no fue necesario adelantar acciones para subsanar las situaciones eventualmente presentadas.</t>
    </r>
  </si>
  <si>
    <t>Profesional Especialziado de Capacitacion</t>
  </si>
  <si>
    <t>NO SE MATERIALIZÓ, no es necesario adelantar acciones.</t>
  </si>
  <si>
    <t xml:space="preserve">Posibilidad de Otorgamiento de apoyos institucionales a deportistas no pertenecientes al sistema deportivo para beneficiar personas que no tienen derecho o logros para acceder a estos apoyos </t>
  </si>
  <si>
    <t xml:space="preserve">Directriz de la alta dirección </t>
  </si>
  <si>
    <t xml:space="preserve">Detrimento Patrimonial, mal uso del recurso público </t>
  </si>
  <si>
    <t>El metodologo asignado al deporte Verificar  los listados oficiales para confirmar que los atletas este en los listados que son objeto para otrorgar apoyos y hacer seguimiento de cada apoyo otorgado a traves las visitas y acompañamientos a sesiones de entrenamiento y competencias, esto se realiza mensualmete y cada que haya competencias oficiales.</t>
  </si>
  <si>
    <t xml:space="preserve">Informar a la Alta Dirección </t>
  </si>
  <si>
    <t xml:space="preserve">Resoluciones de apoyo, Listados oficiales y actas de reunión de comité evaluador; estos documentos quedan en carpeta compartidad de resoluciones, actas y listados en custodia del area social </t>
  </si>
  <si>
    <t>Revisión de requisitos por parte del Comité  técnico científico evaluador de apoyos</t>
  </si>
  <si>
    <t>Resoluciones de apoyo, Listados oficiales</t>
  </si>
  <si>
    <t>Para este periodo el riesgo no se materializo debido a la constante supervision de los recursos otorgados a los atletas que por rendimiento deportivo tienen derecho a el.</t>
  </si>
  <si>
    <t xml:space="preserve">supervisores de convenios </t>
  </si>
  <si>
    <t xml:space="preserve">Para este periodo el riesgo no se materializo. 
el proceso de supervisión de los contratos   garantiza la no materialización del riesgo </t>
  </si>
  <si>
    <t>En la primera instancia se citará a las parte involucrada para argumentar por que no se podia entregar el recurso y conciliar la devolución del dinero.
Si de la conciliación no surge respuesta positiva se procederá a remitir tras denuncia en fiscalia el tema para que sea un juez quien determine el trámite para la gestión de devolución.</t>
  </si>
  <si>
    <t>Acta de reunión de conciliación.
Copia de la denuncia en fiscalia.</t>
  </si>
  <si>
    <t xml:space="preserve">Para el seguimiento de Agosto, se acoge la observación de control interno de documentar el plan de contingencia, producto del seguimiento con corte al 30 de abril. </t>
  </si>
  <si>
    <t xml:space="preserve">Posibilidad de recibir o solicitar dádivas o beneficios a nombre propio o de terceros  para validar los resultados deportivos con  condiciones para acceceder al apoyo social tipo educativo entregado </t>
  </si>
  <si>
    <t xml:space="preserve">Inadecuada destinación del recurso asignado para el apoyo social tipo eduativo por parte de los atletas. </t>
  </si>
  <si>
    <t xml:space="preserve">Mal uso del recurso público </t>
  </si>
  <si>
    <t>El area social Establece la legalización de apoyo educativo a traves de la recoleccion de las facturas de matricula de cada alteta para posterior mente  en la Resolución hacer los pago por devulucion.  Este control se realiza semestralmente y en ocacines dos veces por semestre segun se proyecten los pagos</t>
  </si>
  <si>
    <t xml:space="preserve">Resoluciones en carpeta compartidad de resoluciones, actas y listados en custodia del area social </t>
  </si>
  <si>
    <t xml:space="preserve">Solicitud a los atletas de los recibos de pago con un  plazo determinado. 
 </t>
  </si>
  <si>
    <t xml:space="preserve">Resolución </t>
  </si>
  <si>
    <t xml:space="preserve">No se ha materializado este riesgo ya que desde el area de desarrollo social, se verifica todos los documentos entregados por los atletas para acceder a este beneficio, dentro de la revision se verifica que cumplan con las condiciones exigidas en la convocatoria </t>
  </si>
  <si>
    <t xml:space="preserve">area de desarrollo social y comite BK10:BK17valuador de apoyos </t>
  </si>
  <si>
    <t xml:space="preserve">No se ha materializado este riesgo:
debido a que se verifica todos los documentos entregados por los atletas para acceder a este beneficio, 
Adedmas dentro de la revision se verifica que cumplan con las condiciones exigidas en la convocatoria </t>
  </si>
  <si>
    <t xml:space="preserve">área de desarrollo social y comité evaluador de apoyos </t>
  </si>
  <si>
    <t>En la primera instancia se citará a las parter involucrada para argumentar por que no se podía entregar el recurso y conciliar la devolución del dinero.
Si de la conciliación no surge respuesta positiva se procederá a remitir tras de nuncia en fiscalia y entres de control el tema para que sean ellos quien determine el trámite para la gestión de devolución.</t>
  </si>
  <si>
    <t xml:space="preserve">Posibilidad de recibir solicitudes  o solicitar dadivas o beneficios a nombre propio o de terceros Posibilidad para  asignar recursos a ligas deportivas sin una estrategia clara, definida o con reconocimiento deportivo vencido para la captacion o desviacion de recursos </t>
  </si>
  <si>
    <t>Mécanismos inapropiados para asignación de los recursos</t>
  </si>
  <si>
    <t>Afectación de los resultados en el deporte</t>
  </si>
  <si>
    <t>El comite evaluador establece los  criterios técnicos sólidos que se ecuentran en la resolucion 479 de 2020permitan focalizar los recursos, inversión en los deportes, modalidades y atletas priorizados y categorizados.
Seguimiento al manual de líneas de inversión para los convenios suscritos cada mes o cada que se solicite desembolso</t>
  </si>
  <si>
    <t>Lineamientos concretos que evidencian transparencia.</t>
  </si>
  <si>
    <t>Informe de asignación de recursos. Informes de supervisión, rendición de cuentas por parte de las ligas carpeta compartidad de expedientes y documentacion de cotizaciones y solicitudes de desembolso en custodia de supervisores y area financiera de la subgerencia.</t>
  </si>
  <si>
    <t xml:space="preserve">Priorización de ligas deportivas que presentan una adecuada estrategia de intervención para la participación en los Juegos Deportivos Nacionales </t>
  </si>
  <si>
    <t>Informe de asignación de recursos</t>
  </si>
  <si>
    <t xml:space="preserve">En este periodo no se a materializado el riesgo ya que desde el area adminstrtiva de la institucion y con apoyo de los pares administrativos de la subgerencia, se verifica que todas las instituciones a las que se les asigan recurso, cumplan con tadas las condiciones </t>
  </si>
  <si>
    <t>comite de contratacion y area adminstrtiva de la subgerencia.</t>
  </si>
  <si>
    <t xml:space="preserve">No se ha materializado este riesgo: controles efectivos </t>
  </si>
  <si>
    <t>comité de contratación y área administrativa de la subgerencia.</t>
  </si>
  <si>
    <t xml:space="preserve">
Proceder a remitir tras denuncia en fiscalia y entes de control el tema para que se de un proceso a quien  posiblemente haya recibido dádivas </t>
  </si>
  <si>
    <t>Copia de la denuncia en fiscalia y entes de control.</t>
  </si>
  <si>
    <t>Posibilidad de recibir o solicitar cualquier dádiva o beneficio a nombre propio o para terceros, manipulando la documentación para favorecer la participación o los resultados de los municipios en los diferentes juegos deportivos Institucionales.</t>
  </si>
  <si>
    <t xml:space="preserve">Facilidad de cambios de los parametros establecidos en la plataforma  por los operadores y/o funcionarios  vinculados al proceso.         </t>
  </si>
  <si>
    <t>Desmotivación en la participación de los municipios en los diferentes juegos deportivos programados por la Entidad.</t>
  </si>
  <si>
    <t>El profesional Universitario debe:
1. Establecer claves para el ingreso a la plataforma.
2. Realizar revisión documental acorde a los parametros establecidos en las cartas fundamentales.</t>
  </si>
  <si>
    <t>Si la revisión no coincide o no cumple con los requisitos, se niega la inscripción del municipio o deportista.</t>
  </si>
  <si>
    <t>Registro de la documentación revisada, aprobada o negada.</t>
  </si>
  <si>
    <t xml:space="preserve">Automático </t>
  </si>
  <si>
    <t xml:space="preserve">Realizar revisión documental actualizando la base de datos acorde a las edades establecidas por  y/o disciplinas y demás requerimientos. </t>
  </si>
  <si>
    <t>Revisión documental en la plataforma.</t>
  </si>
  <si>
    <t> El riesgo no se materializa para este periodo</t>
  </si>
  <si>
    <t> N/A</t>
  </si>
  <si>
    <t> </t>
  </si>
  <si>
    <t>Posibilidad de recibir o solicitar cualquier tipo de dádiva o beneficio, a nombre propio o para terceros, por la manipulación de la información que se utiliza como herramienta de gestión y de seguimiento para evaluación del “semáforo”, para favorecer a  municipios que no cumplieron requisitos para obtener un resultado positivo.</t>
  </si>
  <si>
    <t xml:space="preserve">Facilidad de emitir conceptos favorables para beneficio de un particular, considerando que la información que alimenta la herramienta de seguimiento, depende exclusivamente de la información recolectada en la visita y que presenta quien la realiza.       </t>
  </si>
  <si>
    <t>Pérdida de credibilidad, desconfianza y desmotivación de los municipios para la realización de actividades propuestas por el programa.</t>
  </si>
  <si>
    <t>El profesional especializado: 
1. Realizar seguimiento a los municipios de forma aleatoria y solicitar evidencia de la información consignada en el semaforo.       
2. Aplicación de encuesta de satisfacción por el servicio prestado.</t>
  </si>
  <si>
    <t>1.Se ajusta la herramienta de seguimiento (semaforo) 
2.Se realiza la tabulación y análisis de la información</t>
  </si>
  <si>
    <t>Correos electronicos 
Encuestas</t>
  </si>
  <si>
    <t>Se ajusta la herramienta de seguimiento (semaforo) y se realiza la tabulación y análisis de la información.</t>
  </si>
  <si>
    <t>Correo electronico Encuestas aplicadas</t>
  </si>
  <si>
    <t>El riesgo no se materializó para esta vigencia</t>
  </si>
  <si>
    <t>Jhon Jairo Velásquez</t>
  </si>
  <si>
    <t>Se procedería con la queja a la autoridad competente del posible hecho de corrupción del cual se tenga conocimiento.</t>
  </si>
  <si>
    <t>Documento, correo o registro en el que se presenta la queja.</t>
  </si>
  <si>
    <t>Se acoge la observación de control interno, resultado del seguimiento con corte a 30 de agosto de 2023, formulando la acción AF-05.</t>
  </si>
  <si>
    <t xml:space="preserve">Posibilidad de recibir o solicitar dádivas o beneficio  a nombre propio o de terceros en la entrega de bienes muebles del Instituto  para uso personal. </t>
  </si>
  <si>
    <t>1. Falta de seguimiento periódico del inventario.</t>
  </si>
  <si>
    <t xml:space="preserve">Detrimento patrimonial
Los reportes contables no reflejen la realidad económica y patrimonial del Instituto. </t>
  </si>
  <si>
    <t xml:space="preserve">Los auxiliares administrativos,  realizan  inventario físico vs la información registrada en el sistema (cortes 30 de abril, 31 de agosto,  31 de diciembre). </t>
  </si>
  <si>
    <t xml:space="preserve">En caso de haber diferencias se verifican las órdenes de salida del almacén  y se realizan los ajustes pertinentes.
De continuar diferencias, se envía reporte a la Subgerencia Administrativa y financiera para continuar con el debido proceso. </t>
  </si>
  <si>
    <t>Inventarios fisicos vs inventarios del sistema</t>
  </si>
  <si>
    <t xml:space="preserve">Detectivo </t>
  </si>
  <si>
    <t>Cuatrimestral</t>
  </si>
  <si>
    <t>Informes de inventarios</t>
  </si>
  <si>
    <t xml:space="preserve">Informe del inventario </t>
  </si>
  <si>
    <t xml:space="preserve">El riesgo no se materializó para este periodo. </t>
  </si>
  <si>
    <t>Equipo almacén</t>
  </si>
  <si>
    <t xml:space="preserve">Controles duales, para los equipos de cómputo desde el área de Sistemas, se implementan controles para a entrega y devolución de equipos. Los informes de cierre mensual con detalle. </t>
  </si>
  <si>
    <t>Los formatos diligenciados desde Sistemas y los informes de cierre de Almacén mensuales.</t>
  </si>
  <si>
    <t xml:space="preserve">Posibilidad de recibir o solicitar dádivas o beneficio  a nombre propio o de terceros en la entrega de bienes muebles y/o de consumo, del Instituto  para uso personal. </t>
  </si>
  <si>
    <t xml:space="preserve">
2. Falta de un documento idóneo para generar la trazabilidad de entrega de los bienes muebles.</t>
  </si>
  <si>
    <t>El supervisor del contrato  y el auxiliar del almacén suscriben Acta de recibo de bienes, para realizar el ingreso de los mismos. (Entrada de mercancía).
Comprobante de entrada almacén (SICOF)</t>
  </si>
  <si>
    <t xml:space="preserve">Se verifica la existencia de los instrumentos diligenciados, en caso de existir novedad el responsable del Almacén realiza las correcciones en equipo con los responsables de entrega y recepción de los bienes. </t>
  </si>
  <si>
    <t>Acta de recibo a satisfacción  suscrita por el supervisor y el responsable del almacén.
Comprobante e entrada almacén (SICOF)</t>
  </si>
  <si>
    <t>Revisión de la documentacion cada que se realice la operación</t>
  </si>
  <si>
    <t xml:space="preserve">Acta de recibo suscrita por el supervisor del contrato y el delegado del almacén.
Formato de entrega del almacén a usuario final del bien, suscrito por el responsable de la entrega en el almacén y quien recibe. </t>
  </si>
  <si>
    <t>Informes de control interno como tercera línea de defensa</t>
  </si>
  <si>
    <t>Informes de control interno</t>
  </si>
  <si>
    <t xml:space="preserve">Posibilidad de recibir o solicitar dádivas o beneficio  a nombre propio o de terceros en la entrega de bienes muebles y/o de consumo del Instituto  para uso personal. </t>
  </si>
  <si>
    <t>3. Falta de un control dual y segregación de las funciones en el manejo de los inventarios.</t>
  </si>
  <si>
    <t xml:space="preserve">El supervisor revisa y recibe a satisfacción, posteriormente el auxiliar del Almacén verifica factura y remisión contra lo recibido físicamente y se realiza el respectivo ingreso al sistema. </t>
  </si>
  <si>
    <t xml:space="preserve">En caso de haber diferencias el auxiliar informa al supervisor la novedad para hacer las correcciones a las que haya lugar </t>
  </si>
  <si>
    <t xml:space="preserve">Formato de recibo con las observaciones. </t>
  </si>
  <si>
    <t xml:space="preserve">Formato de recibo diligenciado </t>
  </si>
  <si>
    <t>Equipo almacen</t>
  </si>
  <si>
    <t xml:space="preserve">A la fecha no se han establecido nuevos controles, o contingencias. </t>
  </si>
  <si>
    <t>Posibilidad de recibir o solicitar beneficio alguno a nombre propio para expedir  actos administrativos y/o certificaciones, sin el cumplimiento de los requisitos</t>
  </si>
  <si>
    <t xml:space="preserve">Falta de control de los actos administrativos de registro y control </t>
  </si>
  <si>
    <t xml:space="preserve">Reprocesos administrativos
demandas
hallazgos penales, fiscales y disciplinarios
poca confiabilidad de la información generando perjuicios a organismos deportivos y terceros   </t>
  </si>
  <si>
    <t>Los documentos son trabajados por varias personas, unas que proyectan, otras que revisan y finalmente el funcionario que aprueba. Lo anterior, con el fin de ejercer control durante el proceso de elaboración y gestión de los documentos. Adicionalmente se requiere conocimiento de la normatividad, revisión de antecedentes del expediente</t>
  </si>
  <si>
    <t>capacitación
Emisión de Políticas</t>
  </si>
  <si>
    <t>actas y listado de asistencia</t>
  </si>
  <si>
    <t xml:space="preserve">Evitar </t>
  </si>
  <si>
    <t>diario</t>
  </si>
  <si>
    <t>revisiones, capacitaciones</t>
  </si>
  <si>
    <t>actos administrativos
actas</t>
  </si>
  <si>
    <t>No se materializo para esta vigencia</t>
  </si>
  <si>
    <r>
      <t>Se elimina este riesgo, debido a que esta inmerso en el de</t>
    </r>
    <r>
      <rPr>
        <b/>
        <i/>
        <u/>
        <sz val="11"/>
        <color theme="1"/>
        <rFont val="Calibri"/>
        <family val="2"/>
        <scheme val="minor"/>
      </rPr>
      <t xml:space="preserve"> posibilidad de recibir o solicitar beneficio alguno para realizar una débil representación judicial y extrajudicial dentro de los procesos judiciales adelantandos o seguidos contra INDEPORTES ANTIOQUIA </t>
    </r>
  </si>
  <si>
    <t xml:space="preserve">posibilidad de recibir o solicitar beneficio alguno para realizar una débil representación judicial y extrajudicial dentro de los procesos judiciales adelantandos o seguidos contra INDEPORTES ANTIOQUIA </t>
  </si>
  <si>
    <t>Falta de control de los procesos judiciales</t>
  </si>
  <si>
    <t>sentencias no favorables para la Entidad</t>
  </si>
  <si>
    <t xml:space="preserve">Ejercer orden y controles en la designación de tareas al interior del equipo, lo anterior con el fin de designar a los funcionarios más preparados en esas áreas. Adicionalmente, buscar apoyo en contratistas externos. </t>
  </si>
  <si>
    <t>capacitación y seguimiento
Emisión de Políticas</t>
  </si>
  <si>
    <t>expediente
actas</t>
  </si>
  <si>
    <t>seguimiento y capacitaciones</t>
  </si>
  <si>
    <t>expedientes</t>
  </si>
  <si>
    <t>No se materialzo para esta vigencia</t>
  </si>
  <si>
    <t xml:space="preserve">Iniciar las respectivas quejas disicplinarias, denuncias penales y fiscales y demandas a que hubiera lugar </t>
  </si>
  <si>
    <t>demanda, queja y/o denuncia</t>
  </si>
  <si>
    <t>Posibilidad de modificación a los manuales de funciones favoreciendo a personas o perfiles en particular</t>
  </si>
  <si>
    <t xml:space="preserve">Interés particular de nombrar a determinadas personas.
Compromisos políticos </t>
  </si>
  <si>
    <t>Afectación de la prestación del servicio, el cumplimiento de objetivos y misión de la entidad</t>
  </si>
  <si>
    <t>Elaborar con la participación y/o revisión de la alta Gerencia el estudio técnico para soportar la modificación del Manual Específico de Funciones objetivo y riguroso con la normatividad existente.
Dar aplicación al art. 2.2.2.6.1 del Decreto 1083 de 2015, realizando la publicación y socialización del proyecto de acto administrativo y estudio técnico a la asociación sindical de empleados de Indeportes Antioquia.</t>
  </si>
  <si>
    <t>Emitir concepto  favorable o desfavorable que sea riguroso</t>
  </si>
  <si>
    <t>Concepto Técnico
Registros</t>
  </si>
  <si>
    <t xml:space="preserve">Desarrollar la modificación del manual de funciones de manera partipativa por diferentes áreas estratégicas de la Entidad para que se realice con criterios objetivos basados en las necesidades del servicio, la plataforma estratégica de la Entidad y la normativa que rige la función pública para cada empleo. </t>
  </si>
  <si>
    <t>Concepto en estudio técnico de modificación del manual de funciones</t>
  </si>
  <si>
    <t>La modificación del manual de funciones de algunos empleos, resultado de la modificación de la estructura y la planta de empleos de la Entidad dada a través de la resolución S2023000062 de 25/01/2023 se soporta en estudio técnico con participación de diferentes áreas estratégicas y de apoyo (Oficina Asesora Jurídica, Oficina Asesora de Planeación, Subgerencia Administrativa y Financiera y Oficina de Talent Humano. 
Se procederá a documentar procedimiento o instructivo para modificación de manual de funciones para incluir en las actividades lo indicado en el art. 2.2.2.6.1. del Decreto 1083 de 2015.</t>
  </si>
  <si>
    <t>Jefe Oficina de Talento Humano 
Profesional Especializado Oficina de Talento Humano</t>
  </si>
  <si>
    <t>A la fecha de seguimiento no se han realizado modificaciones al Manual Específico de Funciones y Competencias Laborales de la Entidad.</t>
  </si>
  <si>
    <t>Posibilidad de pérdida o utilización inadecuada de las historias laborales en beneficio de intereses personales que afecten la integridad de la Entidad y/o terceros</t>
  </si>
  <si>
    <t xml:space="preserve">Interés en divulgar u ocultar información de las historias laborales de los servidores públicos  activos o retirados para perjudicar su integridad o favorecer intereses particulares. </t>
  </si>
  <si>
    <t>Reclamación judicial a la Entidad por:
i) afectación de la imagen reputacional del servidor público y violación a los derechos de privacidad e  intimidad por divulgación de información y registros personales que reposan en la historia laboral
ii) Perjuicios causados a terceros o a la Entidad por ocultar o dar manejo inadecuado a la información que resposa en las historias laborales.</t>
  </si>
  <si>
    <t>Verificar que el archivo de las historias laborales en la oficina de talento humano esté adecuadamente conservado y controlado por una persona responsable y conforme a la normatividad aplicable y lineamientos institucionales.</t>
  </si>
  <si>
    <t>Se elabora plan de mejoramiento
Se reporta para acción disciplinaria en caso de materializarse el riesgo</t>
  </si>
  <si>
    <t xml:space="preserve">Registros </t>
  </si>
  <si>
    <t xml:space="preserve">Asignación de servidor de planta responsable de la custodia y manejo del archivo de las  historias laborales.
Documentar, institucionalizar y firmar acuerdos de confidencialidad por cada uno de los colaboradores que tienen acceso a la información de las historias laborales.
Implementar los registros de control de préstamo de las historias laborales.
Coordinar con el CADA la realización de auditorías al archivo de historias laborales para verificar la adherencia a los procedimientos y lineamientos institucionales. </t>
  </si>
  <si>
    <t>Documento Acuerdo de confidencialidad</t>
  </si>
  <si>
    <t>El registro de control de préstamo de historias laborales se implementa ante la necesidad de préstamo al personal de la Oficina de Talento Humano ante necesidades de consulta. 
Se procederá a la documentación e implementación del formato de compromiso de confidencialidad para el responsable del archivo de historias laborales.
Se solicitará a la profesional universitaria a cargo del CADA la realización de auditoría del archivo de historias laborales para verificar el adecuando manejo del mismo.</t>
  </si>
  <si>
    <t>Jefe Oficina de Talento Humano
Profesional Especializado Oficina de Talento Humano
Secretarias Oficina de Talento Humano</t>
  </si>
  <si>
    <t>Se tiene implementado formato de control de préstamo de historias laborales F-GD-33.
No se tiene avance en la documentación del formato de confidencialidad y solicitud y programación de auditoría interna a historias laborales.</t>
  </si>
  <si>
    <t>Posibilidad de fuga o entrega de información por parte de los servidores públicos del CADA a cambio de dádivas</t>
  </si>
  <si>
    <t>Desconocimiento de las políticas de reservas de información
Ausencia de instrumentos que determinen los niveles de acceso y la reserva de la información institucional</t>
  </si>
  <si>
    <t>Violación a las normas de protección de datos y reservade información
Afectación de la imagen institucional</t>
  </si>
  <si>
    <t xml:space="preserve">El profesional universitario del CADA verifica, revisa, actualiza y socializa con el equipo de trabajo los instuctIvos relacionados con la distribución de documentos y con el desarrollo del acceso a la información a cargo del grupo de trabajo, garantizando el desarrollo de un trabajo ético y ajustado a la documentación que reposa en el Sistema Integrado de Gestión.
</t>
  </si>
  <si>
    <t>Se asienta el registro de entrega o consulta</t>
  </si>
  <si>
    <t>Distribución de documentos en Mercurio
Registros de Distribución de documentos físicos desde el CADA a las oficinas
Registros de consulta y acceso a la información</t>
  </si>
  <si>
    <t>La Revisión es mensual de los registros de distribución y consulta y acceso a la información a cargo del CADA</t>
  </si>
  <si>
    <t xml:space="preserve">Actas de reunión </t>
  </si>
  <si>
    <r>
      <rPr>
        <sz val="11"/>
        <color rgb="FF000000"/>
        <rFont val="Calibri"/>
        <family val="2"/>
      </rPr>
      <t xml:space="preserve">Durante el primer cuatrimestre de 2023 el equipo de trabajo del CADA elaboró la revisión y actualización de dos de los instructivos relativos a la radicación y distribución de documentos.
Estos son: </t>
    </r>
    <r>
      <rPr>
        <b/>
        <sz val="11"/>
        <color rgb="FF000000"/>
        <rFont val="Calibri"/>
        <family val="2"/>
      </rPr>
      <t>I-GD-06 Instructivo de Radicación_V4 e</t>
    </r>
    <r>
      <rPr>
        <sz val="11"/>
        <color rgb="FF000000"/>
        <rFont val="Calibri"/>
        <family val="2"/>
      </rPr>
      <t xml:space="preserve"> </t>
    </r>
    <r>
      <rPr>
        <b/>
        <sz val="11"/>
        <color rgb="FF000000"/>
        <rFont val="Calibri"/>
        <family val="2"/>
      </rPr>
      <t xml:space="preserve">I-GD-07_Instructivo_Distribucion_documentos_V3 </t>
    </r>
    <r>
      <rPr>
        <sz val="11"/>
        <color rgb="FF000000"/>
        <rFont val="Calibri"/>
        <family val="2"/>
      </rPr>
      <t>en ambos se ajustó la redacción de las actividades. 
Estos fueron socializados e implementados en el día a día por el equipo de trabajo se ajusta la redacción de las actividades Se ajusta los códigos de los formatos asociados al Instructivo. 
Las consultas y el acceso a la información a cargo del CADA se realizó dentro de los parámetros institucionales. 
Al hacer las revisiones del sistema de información Mercurio y el monitoreo de las planillas de distribución no se encontraron anomalías en el direccionamiento de comunicaciones.</t>
    </r>
  </si>
  <si>
    <t>Profesional Universitario Equipo CADA</t>
  </si>
  <si>
    <t>Durante el primer cuatrimestre de 2023 el equipo de trabajo del CADA elaboró la revisión y actualización de dos de los instructivos relativos a la radicación y distribución de documentos.
Estos son: I-GD-06 Instructivo de Radicación_V4 e I-GD-07_Instructivo_Distribucion_documentos_V3 en ambos se ajustó la redacción de las actividades. 
Estos fueron socializados e implementados en el día a día por el equipo de trabajo se ajusta la redacción de las actividades Se ajusta los códigos de los formatos asociados al Instructivo. 
Las consultas y el acceso a la información a cargo del CADA se realizó dentro de los parámetros institucionales. 
Al hacer las revisiones del sistema de información Mercurio y el monitoreo de las planillas de distribución no se encontraron anomalías en el direccionamiento de comunicaciones.</t>
  </si>
  <si>
    <t>Posibilidad de recibir y solicitar cualquier dadiva al contratar un proponente que no cumple con los requisitos para llevar a cabo el objeto de la contratación.</t>
  </si>
  <si>
    <t xml:space="preserve">No revisar los requisitos habilitantes y  no evaluar las propuestas de conformidad con lo señalado en el pliego de condiciones o invitación pública y adendas respectivas acorde con la normatividad vigente  </t>
  </si>
  <si>
    <t>Incumplimiento a obligaciones contractuales
contratar un proponente que no cumple con los requisitos
investigaciones
demandas</t>
  </si>
  <si>
    <t xml:space="preserve">Verificar el cumplimiento de los requisitos habilitantes y evaluar las propuestas de conformidad con lo señalado en el pliego de condiciones o invitación pública y adendas respectivas acorde con el Manual de Contratación, el procedimiento del Sistema Integrado de Gestión de Calidad y la normatividad vigente. Para esto, deberá realizarse la designación del personal de apoyo, conforme al perfil profesional, las cargas laborales y el conocimiento previo sobre el proceso. </t>
  </si>
  <si>
    <t xml:space="preserve">Investigaciones 
Revisar la evaluación de las ofertas presentadas </t>
  </si>
  <si>
    <t xml:space="preserve"> Informes de evaluación y en los requerimientos a subsanar o aclarar requisitos de la propuesta. </t>
  </si>
  <si>
    <t>mensual</t>
  </si>
  <si>
    <t xml:space="preserve">capacitaciones
seguimiento
 </t>
  </si>
  <si>
    <t>actas
informes de evaluación
listado de asistencia
contrato</t>
  </si>
  <si>
    <t>No se materializó para este periodo</t>
  </si>
  <si>
    <t>INDEPORTES ANTIOQUIA</t>
  </si>
  <si>
    <t xml:space="preserve">Presentar las respectivas acciones, denuncias y quejas ante los organos de control para su respectivo conocimiento y tramite </t>
  </si>
  <si>
    <t>demanda, denuncias y/o quejas</t>
  </si>
  <si>
    <t>Posibilidad de recibir y solicitar cualquier dadiva o beneficio a nombre propio para no liquidar en tiempo los contratos y convenios designados</t>
  </si>
  <si>
    <t xml:space="preserve">No revisar el estado del contrato en cuanto al término para ser liquidado  acorde con la normatividad aplicable, el Manual de Contratación y el procedimiento del Sistema Integrado de Gestión de Calidad      </t>
  </si>
  <si>
    <t>Pérdida de competencia para efectuar la liquidación
demandas</t>
  </si>
  <si>
    <t>Solicitar apoyo e información al supervisor, y también verificar   que la Entidad tenga competencia para efectuar la liquidación</t>
  </si>
  <si>
    <t>Investigaciones
pérdida de competencia
pérdida de dinero</t>
  </si>
  <si>
    <t xml:space="preserve">Contrato
 La solicitud de liquidación </t>
  </si>
  <si>
    <t>actas
listado de asistencia
contrato</t>
  </si>
  <si>
    <t xml:space="preserve">Presentar las respectivas acciones, denuncias y/o quejas ante las autoridades competentes para su respectivo conocimiento y tramite </t>
  </si>
  <si>
    <t>demanda, denuncia y/o queja</t>
  </si>
  <si>
    <t>Posibilidad de recibir y solicitar cualquier dadiva o beneficio por no informar del posible  incumplimiento del contratista de sus obligaciones contractuales para que se inicie los respectivos procesos contractuales sancionatorios</t>
  </si>
  <si>
    <t>Falta de seguimiento por parte del supervisor a la ejecuciòn del contratista
Débil análisis en la identificación de los riesgos derivados de la contratacion</t>
  </si>
  <si>
    <t>Terminación anticipada del contrato</t>
  </si>
  <si>
    <t xml:space="preserve">
Realizar seguimiento a la ejecución del contrato, para ello deberá realizar una correcta designación de los supervisores según el perfil profesional, los conocimientos en relación con el proceso, y la carga laboral. </t>
  </si>
  <si>
    <t>investigaciones
terminación anticipada del contrato</t>
  </si>
  <si>
    <t>informes de supervisión</t>
  </si>
  <si>
    <t>actas
informes
listado de asistencia
cuentas de pago
actas de recibo</t>
  </si>
  <si>
    <t>Presentar las respectivas acciones, denuncias y/o quejas ante las autoridades competentes para su</t>
  </si>
  <si>
    <t>Posibilidad de apropiación de recursos públicos para beneficio personal o de terceros en el manejo de los ingresos efectivos (bancos y caja menor).</t>
  </si>
  <si>
    <t>Falta de control duales en el manejo de recursos y segregación en las funciones.</t>
  </si>
  <si>
    <t xml:space="preserve">Detrimento patrimonial </t>
  </si>
  <si>
    <r>
      <rPr>
        <sz val="11"/>
        <color rgb="FF000000"/>
        <rFont val="Calibri"/>
        <family val="2"/>
      </rPr>
      <t xml:space="preserve">El Tesorero General </t>
    </r>
    <r>
      <rPr>
        <b/>
        <sz val="11"/>
        <color rgb="FF000000"/>
        <rFont val="Calibri"/>
        <family val="2"/>
      </rPr>
      <t>verifica</t>
    </r>
    <r>
      <rPr>
        <sz val="11"/>
        <color rgb="FF000000"/>
        <rFont val="Calibri"/>
        <family val="2"/>
      </rPr>
      <t xml:space="preserve"> mediante arqueos de la caja menor mensualmente, en días y horas indeterminadas,   el manejo de los recursos.
</t>
    </r>
  </si>
  <si>
    <t>En caso de presentar diferencias se deben informar formalmente a la Subgerente Administrativa y Financiera.</t>
  </si>
  <si>
    <t>Arqueos de caja, conciliaciones de bancos</t>
  </si>
  <si>
    <t xml:space="preserve">Conciliaciones de las cuentas bancarias entre el sistema bancario y en la informacion del ERP, arqueos de constantes a las cajas menores </t>
  </si>
  <si>
    <t>Conciliaciones bancarias revisadas por el lider del proceso contable</t>
  </si>
  <si>
    <t>Falta de controles transversales y conciliaciones entre las áreas financieras del Instituto: presupuesto, contabilidad y tesorería.</t>
  </si>
  <si>
    <r>
      <rPr>
        <sz val="11"/>
        <color rgb="FF000000"/>
        <rFont val="Calibri"/>
        <family val="2"/>
      </rPr>
      <t xml:space="preserve">El profesional universitario encargado de contabilidad </t>
    </r>
    <r>
      <rPr>
        <b/>
        <sz val="11"/>
        <color rgb="FF000000"/>
        <rFont val="Calibri"/>
        <family val="2"/>
      </rPr>
      <t>realiza</t>
    </r>
    <r>
      <rPr>
        <sz val="11"/>
        <color rgb="FF000000"/>
        <rFont val="Calibri"/>
        <family val="2"/>
      </rPr>
      <t xml:space="preserve"> las conciliaciones bancarias mensuales y las </t>
    </r>
    <r>
      <rPr>
        <b/>
        <sz val="11"/>
        <color rgb="FF000000"/>
        <rFont val="Calibri"/>
        <family val="2"/>
      </rPr>
      <t>valida</t>
    </r>
    <r>
      <rPr>
        <sz val="11"/>
        <color rgb="FF000000"/>
        <rFont val="Calibri"/>
        <family val="2"/>
      </rPr>
      <t xml:space="preserve"> con el  Tesorero General.</t>
    </r>
  </si>
  <si>
    <t>En caso de presentar diferencias se deben informar formalmente a la Gerente.</t>
  </si>
  <si>
    <t>Conciliaciones bancarias suscritas entre las partes</t>
  </si>
  <si>
    <t>Posibilidad de apropiación de recursos públicos por jineteo en cuentas bancarias para uso personal o en beneficio de terceros.</t>
  </si>
  <si>
    <t>Falta de controles duales en el manejo de recursos y segregación en las funciones.</t>
  </si>
  <si>
    <r>
      <rPr>
        <sz val="11"/>
        <color rgb="FF000000"/>
        <rFont val="Calibri"/>
        <family val="2"/>
      </rPr>
      <t xml:space="preserve">El profesional universitario de contabilidad, </t>
    </r>
    <r>
      <rPr>
        <b/>
        <sz val="11"/>
        <color rgb="FF000000"/>
        <rFont val="Calibri"/>
        <family val="2"/>
      </rPr>
      <t>realiza</t>
    </r>
    <r>
      <rPr>
        <sz val="11"/>
        <color rgb="FF000000"/>
        <rFont val="Calibri"/>
        <family val="2"/>
      </rPr>
      <t xml:space="preserve"> el registro contable en el ERP financiero el cual es </t>
    </r>
    <r>
      <rPr>
        <b/>
        <sz val="11"/>
        <color rgb="FF000000"/>
        <rFont val="Calibri"/>
        <family val="2"/>
      </rPr>
      <t>revisado</t>
    </r>
    <r>
      <rPr>
        <sz val="11"/>
        <color rgb="FF000000"/>
        <rFont val="Calibri"/>
        <family val="2"/>
      </rPr>
      <t xml:space="preserve"> y </t>
    </r>
    <r>
      <rPr>
        <b/>
        <sz val="11"/>
        <color rgb="FF000000"/>
        <rFont val="Calibri"/>
        <family val="2"/>
      </rPr>
      <t>aprobado</t>
    </r>
    <r>
      <rPr>
        <sz val="11"/>
        <color rgb="FF000000"/>
        <rFont val="Calibri"/>
        <family val="2"/>
      </rPr>
      <t xml:space="preserve"> por el profesional universitario de presupuesto quien elabora la orden de pago, posteriormente el técnico de tesorería elabora el comprobante de egreso el cual es </t>
    </r>
    <r>
      <rPr>
        <b/>
        <sz val="11"/>
        <color rgb="FF000000"/>
        <rFont val="Calibri"/>
        <family val="2"/>
      </rPr>
      <t>aprobado</t>
    </r>
    <r>
      <rPr>
        <sz val="11"/>
        <color rgb="FF000000"/>
        <rFont val="Calibri"/>
        <family val="2"/>
      </rPr>
      <t xml:space="preserve"> por el tesorero general  </t>
    </r>
  </si>
  <si>
    <t xml:space="preserve">En caso de presentar diferencias se informa a las áreas responsables para los ajustes respectivos. </t>
  </si>
  <si>
    <t>Registro en e ERP financiero por usuario y aplicativo</t>
  </si>
  <si>
    <r>
      <rPr>
        <sz val="11"/>
        <color rgb="FF000000"/>
        <rFont val="Calibri"/>
        <family val="2"/>
      </rPr>
      <t xml:space="preserve">El auxiliar administrativo recepciona el pago, el técnico administrativo lo prepara en el portal bancario y el tesorero </t>
    </r>
    <r>
      <rPr>
        <b/>
        <sz val="11"/>
        <color rgb="FF000000"/>
        <rFont val="Calibri"/>
        <family val="2"/>
      </rPr>
      <t xml:space="preserve">aprueba </t>
    </r>
    <r>
      <rPr>
        <sz val="11"/>
        <color rgb="FF000000"/>
        <rFont val="Calibri"/>
        <family val="2"/>
      </rPr>
      <t xml:space="preserve">el pago </t>
    </r>
  </si>
  <si>
    <t xml:space="preserve">Registro en portales bancarios de preparador y aprobador.
</t>
  </si>
  <si>
    <t xml:space="preserve">En caso de presentar diferencias se revisan las causas para hacer los ajustes respectivos. </t>
  </si>
  <si>
    <t>Posibilidad de incumplimiento de las políticas de cofinanciación aprobando recursos de cofinanciacion a municipios que no cumplan con los requisitos.</t>
  </si>
  <si>
    <t>Favorecimiento en  cofinanciación sin cumplir requisitos</t>
  </si>
  <si>
    <t>1, Mala imagen a la entidad debido al incumplimiento de la política documentada
2, Demandas de los municipios por afectacion a los municipios</t>
  </si>
  <si>
    <t xml:space="preserve">
1, Revisar evaluación según politica donde se verifique el cumplimiento de los requisitos.
2, Atender las solicitudes de las veedurias respondiendo las PQRSD
Conformar equipo de evaluacion que verifique  el cumplimiento de las políticas de cofinanciación y de las metas institucionales</t>
  </si>
  <si>
    <t>Correccion a la evaluacion</t>
  </si>
  <si>
    <t xml:space="preserve">Documentos de evaluacion
</t>
  </si>
  <si>
    <t>Conformar equipo de evaluacion que verifique  el cumplimiento de las políticas de cofinanciación y de las metas institucionales</t>
  </si>
  <si>
    <t>Registro de seguimiento</t>
  </si>
  <si>
    <t>Se materializó para este periodo</t>
  </si>
  <si>
    <t>Subgerente de Escenarios Deportivos y Equipamiento</t>
  </si>
  <si>
    <t>Posibilidad de favorecimiento por directrices políticas que afectan el principio de planeación estipulado en la Ley</t>
  </si>
  <si>
    <t>Proyectos inconclusos que pueden generar mayores inversiones con posibles detrimentos patrimoniales</t>
  </si>
  <si>
    <t>1, Mayores inversiones por falta de planeación.
2, Incumplimiento de los alcances del proyecto por disminución de recursos.
3, Obras sin finalizar con el posible detrimento patrimonial resultante.</t>
  </si>
  <si>
    <t xml:space="preserve">Hacer cumplir la politica de cofinanciacion, para garantizar la equidad y transparencia.
Seguir los lineamientos de la politica
</t>
  </si>
  <si>
    <t>Divulgacion de la informacion  de caracter publico para garantizar la transparencia</t>
  </si>
  <si>
    <t>Evaluaciones</t>
  </si>
  <si>
    <t>Evaluacion objetiva</t>
  </si>
  <si>
    <t>resultadois de la evaluacion</t>
  </si>
  <si>
    <t>Posibilidad de favorecer o ser favorecido por los interesados en un proceso en ejecucion de los proyectos aprobados con los municipios.</t>
  </si>
  <si>
    <t>Intereses particulares de ambas partes en que se lleven a cabo las obras de los proyectos aprobados, sacando beneficio económico</t>
  </si>
  <si>
    <t>Cambio en las especificaciones técnicas, omisión en la rigurosidad del proceso constructivo, avalar sobrecostos,  desmejorar obras y el no cumplimiento de especificaciones técnicas aprobadas.</t>
  </si>
  <si>
    <t xml:space="preserve">Socializacion de valores corporativos y de Etica profesional. asi como Campañas de sensibilizacion, motivacion y buen ambiente laboral.
Conformacion del Comite Asesor y Evaluador, quien  hace lel  filtro antes de que el proceso salga.
Implementar las obligaciones del contrato/convenio pertinentes al proceso
</t>
  </si>
  <si>
    <t>Concientizacion en los funcionarios.</t>
  </si>
  <si>
    <t>Capacitaciones e informe con la conclusiones aprobando el proceso enviado al comite de contratacion.</t>
  </si>
  <si>
    <t>Sensibilizacion del personal y conformacion CAE para los procesos de contratacion</t>
  </si>
  <si>
    <t>Actas de asistencia y resoluciones</t>
  </si>
  <si>
    <t>Posibilidad de desviar la ejecución de las auditorías y/o alterar el informe de auditoría por solicitudes internas o externas.</t>
  </si>
  <si>
    <t xml:space="preserve">Conflicto de intereses
Ocultamiento y desviación  de acciones no éticas
 </t>
  </si>
  <si>
    <t>Detrimento Patrimonial, mal uso del recurso público
Violación a los deberes de servidor público
Investigaciones penales, disciplinarias y fiscales
Sanciones penales, disciplinarias y fiscales</t>
  </si>
  <si>
    <t>El jefe de la oficina de Control Interno,de manera permanente,  gestiona la suscripción por parte del auditor de compromiso etico y conocimiento del Estatuto del Auditor Interno, (El Auditor Interno cumpla los requisitos de independencia, objetividad e integridad en la realización de la auditoría). En caso de existir desviaciones y observaciones se debe nombrar a otro auditor; quedando como eviencia el Compromiso Ético y conocimiento del Estatuto del Auditor Interno F-EC-08, firmado.</t>
  </si>
  <si>
    <t>Se debe nombrar a otro auditor</t>
  </si>
  <si>
    <t>F-EC-08 Compromiso Ético y conocimiento del Estatuto del Auditor Interno, firmado.</t>
  </si>
  <si>
    <t xml:space="preserve">Dar a conocer el Estatuto del Auditor Interno.
Suscribir compromiso ético por parte de auditor
</t>
  </si>
  <si>
    <t>Entrega copia de la Resolución Estatuto Auditor Interno.
Carta de Compromiso suscrita por auditor in terno</t>
  </si>
  <si>
    <t>31/01/2023: No se materializa el riesgo.
28/02/2023: No se materializa el riesgo.
31/03/2023: No se materializa el riesgo.
28/04/2023: No se materializa el riesgo. 
Se cuenta con la suscripción del compromiso ético y conocimiento del estatuto de auditoría por parte de los integrantes del eqipo de control interno para las auditorías programadas y asignadas para la vigencia 2023 (ver carpeta Share Point Equipo Control Interno)</t>
  </si>
  <si>
    <t>Jefe Oficina de Control Interno</t>
  </si>
  <si>
    <t>31/05/2023. No se materializo el riesgo. Ver actas de grupo primario de la Oficina de Control Interno donde reposa el analisis de los riesgos.</t>
  </si>
  <si>
    <t>Envio a oficina de procesos disciplinarios</t>
  </si>
  <si>
    <t>Expediente</t>
  </si>
  <si>
    <t xml:space="preserve">Posibilidad de suplantación de identidad para atribuirse los privilegios de otro usuario para beneficio propio o a un tercero </t>
  </si>
  <si>
    <t>No Implementación de factor de
doble autenticación en los sistemas de información.
Desactivación de cambio de contraseñas mensual a consecuencia de la pandemia. Pishing o indentificacion de contraseña personal por un tercero</t>
  </si>
  <si>
    <t xml:space="preserve">Conocimiento de información confidencial  para favorecimiento de si mismos y/o  priviligiar a terceros. 
Actuar en nombre de la persona a la que suplanta.
</t>
  </si>
  <si>
    <t>El técnico de la oficina solicita cambio de claves maximo cada 60 días, para todos los sistemas que posee el Instituto</t>
  </si>
  <si>
    <t xml:space="preserve">En caso de vencimiento de la clave cada usuario deberá actualizarla, de lo contrario no puede accedera al sistema. </t>
  </si>
  <si>
    <t>Sofftware de la red</t>
  </si>
  <si>
    <t xml:space="preserve">Manual </t>
  </si>
  <si>
    <t xml:space="preserve">Bimensual </t>
  </si>
  <si>
    <t>Asignación de claves con un nivel más alto de seguridad</t>
  </si>
  <si>
    <t xml:space="preserve">Política de expiración de claves en el directorio activo
Cambio de contraseñas aplicativos  </t>
  </si>
  <si>
    <t>El riesgo no se materializa para este periodo</t>
  </si>
  <si>
    <t>Posibilidad de Acceso no autorizado a la información de conformidad con la reserva de la misma para beneficio propio  o de terceros.</t>
  </si>
  <si>
    <t>Inexistencia del instrumento archivístico llamado  Tabla de control de acceso, que permita clasificar la información de acuerdo a los perfiles.
Sistemas sin configuraciones de control de acceso</t>
  </si>
  <si>
    <t>Incumplimiento a la norma 
y exposición indebida de la información. 
Perdida, alteración o acceso no aturoizado de información</t>
  </si>
  <si>
    <t>La Jefe y los técnicos de la oficina deben Asignar control de acceso a la información. 
Elaboración e implementación de tabla control de acceso</t>
  </si>
  <si>
    <t>Para el control de acceso, se puede autorizar o  bloquear</t>
  </si>
  <si>
    <t xml:space="preserve">Tabla de Control de Acceso </t>
  </si>
  <si>
    <t>Control del manejo la información 
Acceso controlado a la información  y tablas de control de acceso</t>
  </si>
  <si>
    <t>Tablas de control de acceso</t>
  </si>
  <si>
    <t>12/07/2023. No se materializo el riesgo.</t>
  </si>
  <si>
    <t>Posibilidad de Uso de software no licenciado para beneficio a nombre propio o de terceros.</t>
  </si>
  <si>
    <t xml:space="preserve">Desconocimiento de la normatividad en licenciamiento.
Descargue y utilización por parte de los servidores programas sin licencia.  </t>
  </si>
  <si>
    <t xml:space="preserve">Multas a la entidad. Riesgos de seguridad de la información. </t>
  </si>
  <si>
    <t xml:space="preserve">Implementación de herramienta de Inventory como apoyo al control y gestión de hardware y software, restringir los permisos de administrador unicamente al personal de sistemas, de manera que no se permita la instalación desde los usuarios sin aprobación. </t>
  </si>
  <si>
    <t>Desinstalar la herramienta</t>
  </si>
  <si>
    <t>Herramienta inventory</t>
  </si>
  <si>
    <t>Control sobre los bienes, Control de Hardware y Software implementado en las maquinas o usuarios finales</t>
  </si>
  <si>
    <t xml:space="preserve">Procedimientos establecidos en el SGC y definición de perfiles de los usuarios </t>
  </si>
  <si>
    <t>El riesgo no se materializa para este periodo, se realizó renovación de licenciamiento de herramienta de inventarios automáticos - Sysaid</t>
  </si>
  <si>
    <t xml:space="preserve">El riesgo no se materializa para este periodo, </t>
  </si>
  <si>
    <t>Escuelas Deporte Formativo</t>
  </si>
  <si>
    <t>Posibilidad de recibir o solicitar cualquier dádiva o beneficio a nombre propio o de terceros para beneficiar a municipios con dotación deportiva sin que cumplan los crieterios de selección.</t>
  </si>
  <si>
    <t>Favorecer a un municipio o particular desconociendo los criterios habilitantes en el proceso de cofinanciación para la entrega de dotación deportiva.</t>
  </si>
  <si>
    <t>Perdida de credibilidad, confianza y motivación por parte de los municipios para participar de los procesos de cofinanciación y  de las actividades propuestas por Indeportes Antioquia.</t>
  </si>
  <si>
    <t>El profesional y el grupo del programa
* verificar el cumplimiento de los criterios de inclusión en el proceso de cofinanciación.
* Aplicación de encuesta de satisfacción.</t>
  </si>
  <si>
    <t>* Ajustes en los criterios de selección.
* Verificación el adecuado diligenciamiento de la matriz de cofinanciación.</t>
  </si>
  <si>
    <t>Correos electrónicos y encuesta de satisfacción</t>
  </si>
  <si>
    <t>Hacer seguimiento de la matriz donde se registran los resultado</t>
  </si>
  <si>
    <t>Corre electrónico</t>
  </si>
  <si>
    <t>El riesgo no se materializó en esta vigencia</t>
  </si>
  <si>
    <t>El riesgo se identifica en el segundo cuatrimestre.</t>
  </si>
  <si>
    <t>PROBABILIDAD</t>
  </si>
  <si>
    <t xml:space="preserve">IMPACTO </t>
  </si>
  <si>
    <t xml:space="preserve">RIESGO INHERENTE </t>
  </si>
  <si>
    <t xml:space="preserve">ATRIBUTOS INFORMATIVOS </t>
  </si>
  <si>
    <t xml:space="preserve">IMPACTO RIESGOS DE CORRUPCIÓN </t>
  </si>
  <si>
    <t xml:space="preserve">SOLIDEZ INDIVIDUAL DE CADA CONTROL </t>
  </si>
  <si>
    <t>PREGUNTAS VALORACIÓN DE LOS CONTROLES</t>
  </si>
  <si>
    <t>Puntaje  Controles</t>
  </si>
  <si>
    <t>Probabilidad Residual</t>
  </si>
  <si>
    <t xml:space="preserve">Criterios de medición riesgos de corrupción </t>
  </si>
  <si>
    <t>Descripción</t>
  </si>
  <si>
    <t xml:space="preserve">Puntaje </t>
  </si>
  <si>
    <t>Probabilidad</t>
  </si>
  <si>
    <t>Impacto</t>
  </si>
  <si>
    <t>Concatenar</t>
  </si>
  <si>
    <t xml:space="preserve">Zona de Calor </t>
  </si>
  <si>
    <t xml:space="preserve">TIPOLOGIA DEL RIESGO </t>
  </si>
  <si>
    <t xml:space="preserve">TIPOLOGÍA DE CONTROL </t>
  </si>
  <si>
    <t xml:space="preserve">TRATAMIENTO DEL RIESGO </t>
  </si>
  <si>
    <t xml:space="preserve">SI/NO </t>
  </si>
  <si>
    <t xml:space="preserve">Número </t>
  </si>
  <si>
    <t xml:space="preserve">Concepto </t>
  </si>
  <si>
    <t xml:space="preserve">RANGO CALIFICACIÓN DE LA EJECUCIÓN </t>
  </si>
  <si>
    <t xml:space="preserve">FORMULA </t>
  </si>
  <si>
    <t xml:space="preserve">RESULTADO </t>
  </si>
  <si>
    <t xml:space="preserve">VALOR </t>
  </si>
  <si>
    <t>¿Existe un responsable asignado a la ejecución del control?</t>
  </si>
  <si>
    <t xml:space="preserve">  ¿El responsable tiene autoridad y adecuada segregación de funciones en la ejecución del control?</t>
  </si>
  <si>
    <t>¿La oportunidad en que se ejecuta el control ayuda a prevenir la mitigación del riesgo o a detectar la materialización del riesgo de manera oportuna?</t>
  </si>
  <si>
    <t xml:space="preserve">¿Las actividades que se desarrollan en el control realmente buscan por si sola prevenir o detectar las causas que
pueden dar origen al riesgo, ejemplo Verificar, Validar Cotejar, Comparar, Revisar, etc.?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</si>
  <si>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</si>
  <si>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</si>
  <si>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</si>
  <si>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Respuesta</t>
  </si>
  <si>
    <t>Valor</t>
  </si>
  <si>
    <t>Puntaje</t>
  </si>
  <si>
    <t xml:space="preserve">SI </t>
  </si>
  <si>
    <t xml:space="preserve">En Curso </t>
  </si>
  <si>
    <t xml:space="preserve">Ambiental </t>
  </si>
  <si>
    <t xml:space="preserve">MODERADO </t>
  </si>
  <si>
    <t xml:space="preserve">Fuerte </t>
  </si>
  <si>
    <t>Asignado</t>
  </si>
  <si>
    <t>Adecuado</t>
  </si>
  <si>
    <t>Oportuna</t>
  </si>
  <si>
    <t>Prevenir</t>
  </si>
  <si>
    <t>Confiable</t>
  </si>
  <si>
    <t>Se investigan y se resuelven oportunamente</t>
  </si>
  <si>
    <t>Completa</t>
  </si>
  <si>
    <t xml:space="preserve">Cerrada </t>
  </si>
  <si>
    <t xml:space="preserve">Cumplimiento </t>
  </si>
  <si>
    <t>No asignado</t>
  </si>
  <si>
    <t>Inadecuado</t>
  </si>
  <si>
    <t>Inoportuna</t>
  </si>
  <si>
    <t>Detectar</t>
  </si>
  <si>
    <t>No confiable</t>
  </si>
  <si>
    <t>No se investigan y se resuelven oportunamente</t>
  </si>
  <si>
    <t>Incompleta</t>
  </si>
  <si>
    <t xml:space="preserve">Fraude Interno </t>
  </si>
  <si>
    <t>No Aplica</t>
  </si>
  <si>
    <t>Estratégico</t>
  </si>
  <si>
    <t xml:space="preserve">Asesoría Administrativa y Técnica </t>
  </si>
  <si>
    <t xml:space="preserve">Débil </t>
  </si>
  <si>
    <t>No es un control</t>
  </si>
  <si>
    <t>No existe</t>
  </si>
  <si>
    <t xml:space="preserve">Financiero </t>
  </si>
  <si>
    <t>PROBABLE</t>
  </si>
  <si>
    <t xml:space="preserve">Relaciones Laborales </t>
  </si>
  <si>
    <t xml:space="preserve">Muy Alta </t>
  </si>
  <si>
    <t xml:space="preserve">Imagen o Reputacional </t>
  </si>
  <si>
    <t xml:space="preserve">TIPO DE CONTROL </t>
  </si>
  <si>
    <t>CASI SEGURO</t>
  </si>
  <si>
    <t xml:space="preserve">Operativo </t>
  </si>
  <si>
    <t xml:space="preserve">TRATAMIENTO DEL RIESGO CORRUPCIÓN  </t>
  </si>
  <si>
    <t>MAYOR</t>
  </si>
  <si>
    <t xml:space="preserve">Seguridad Digital </t>
  </si>
  <si>
    <t xml:space="preserve">Recreación y Deporte </t>
  </si>
  <si>
    <t>7 ¿En el tiempo que lleva la herramienta ha
demostrado ser efectiva?</t>
  </si>
  <si>
    <t xml:space="preserve">Tecnológico </t>
  </si>
  <si>
    <t xml:space="preserve">Eventos Deportivos Institucionales </t>
  </si>
  <si>
    <t xml:space="preserve">Compartir </t>
  </si>
  <si>
    <t xml:space="preserve">Único </t>
  </si>
  <si>
    <t xml:space="preserve">Gerenciales </t>
  </si>
  <si>
    <t>Bimensual</t>
  </si>
  <si>
    <t>Seguridad de la información</t>
  </si>
  <si>
    <t>Fuerte</t>
  </si>
  <si>
    <t>Calificación de controles</t>
  </si>
  <si>
    <t>puntaje  a disminuir</t>
  </si>
  <si>
    <t xml:space="preserve">CLASE DE RIESGOS </t>
  </si>
  <si>
    <t xml:space="preserve">CATASTROFICO </t>
  </si>
  <si>
    <t>de 0 a 50</t>
  </si>
  <si>
    <t xml:space="preserve">Semestral </t>
  </si>
  <si>
    <t>de 51 a 75</t>
  </si>
  <si>
    <t>Moderado</t>
  </si>
  <si>
    <t>de 76 a 100</t>
  </si>
  <si>
    <t>Alta</t>
  </si>
  <si>
    <t xml:space="preserve">Quincenal </t>
  </si>
  <si>
    <t>Muy alta</t>
  </si>
  <si>
    <t xml:space="preserve">Tesorería </t>
  </si>
  <si>
    <t>Débil</t>
  </si>
  <si>
    <t>Contabilidad</t>
  </si>
  <si>
    <t>Cuentas por Cobrar</t>
  </si>
  <si>
    <t xml:space="preserve">PROBABILIDAD CORRUPCIÓN </t>
  </si>
  <si>
    <t>Propiedad, planta y equipo</t>
  </si>
  <si>
    <t>Compras</t>
  </si>
  <si>
    <t xml:space="preserve">INSIGNIFICANTE </t>
  </si>
  <si>
    <t>Cuentas por pagar</t>
  </si>
  <si>
    <t>MENOR</t>
  </si>
  <si>
    <t>Nómina</t>
  </si>
  <si>
    <t>Planeación Organizacional</t>
  </si>
  <si>
    <t>CATASTRÓFICO</t>
  </si>
  <si>
    <t xml:space="preserve">CARGOS </t>
  </si>
  <si>
    <t>Auxiliar Administrativo</t>
  </si>
  <si>
    <t>Secretarias/os</t>
  </si>
  <si>
    <t xml:space="preserve">Técnico </t>
  </si>
  <si>
    <t>Profesional Universitario</t>
  </si>
  <si>
    <t xml:space="preserve">Profesional Especializado </t>
  </si>
  <si>
    <t xml:space="preserve">Jefe de Oficina </t>
  </si>
  <si>
    <t>Subgerente</t>
  </si>
  <si>
    <t xml:space="preserve">Gerente </t>
  </si>
  <si>
    <t xml:space="preserve">RIESGO INHERENTE Y RESIDUAL </t>
  </si>
  <si>
    <t xml:space="preserve">OBJETIVO </t>
  </si>
  <si>
    <t xml:space="preserve">LIDER </t>
  </si>
  <si>
    <t xml:space="preserve">​​​​​​​Coordinador de Escuelas Deporte Formativo
</t>
  </si>
  <si>
    <r>
      <t> </t>
    </r>
    <r>
      <rPr>
        <sz val="11"/>
        <color rgb="FF323130"/>
        <rFont val="Segoe UI"/>
        <family val="2"/>
      </rPr>
      <t>Fomentar la práctica del deporte, la educación física y la recreación en el departamento de Antioquia a través del diseño y acompañamiento de programas y proyectos orientados a la población en general y grupos especiales.</t>
    </r>
  </si>
  <si>
    <r>
      <t> </t>
    </r>
    <r>
      <rPr>
        <sz val="11"/>
        <color rgb="FF323130"/>
        <rFont val="Calibri"/>
        <family val="2"/>
        <scheme val="minor"/>
      </rPr>
      <t>Profesional Universitario Coordinador de Equipo "CADA".</t>
    </r>
  </si>
  <si>
    <t>Atender a la ciudadanía mediante la implementación de políticas de servicio y protocolos de atención, a través de los diferentes canales, satisfaciendo las necesidades y expectativas de los grupos de valor, con calidad, equidad y oportunidad.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</si>
</sst>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8">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0"/>
      <name val="Arial"/>
      <family val="2"/>
    </font>
    <font>
      <sz val="11"/>
      <name val="Verdana"/>
      <family val="2"/>
    </font>
    <font>
      <sz val="9"/>
      <color indexed="81"/>
      <name val="Tahoma"/>
      <family val="2"/>
    </font>
    <font>
      <b/>
      <sz val="12"/>
      <color indexed="81"/>
      <name val="Arial"/>
      <family val="2"/>
    </font>
    <font>
      <b/>
      <sz val="18"/>
      <color indexed="81"/>
      <name val="Arial"/>
      <family val="2"/>
    </font>
    <font>
      <b/>
      <sz val="14"/>
      <color indexed="81"/>
      <name val="Arial"/>
      <family val="2"/>
    </font>
    <font>
      <sz val="14"/>
      <color indexed="81"/>
      <name val="Arial"/>
      <family val="2"/>
    </font>
    <font>
      <b/>
      <u/>
      <sz val="14"/>
      <color indexed="81"/>
      <name val="Arial"/>
      <family val="2"/>
    </font>
    <font>
      <u/>
      <sz val="14"/>
      <color indexed="81"/>
      <name val="Arial"/>
      <family val="2"/>
    </font>
    <font>
      <sz val="10"/>
      <color indexed="81"/>
      <name val="Arial"/>
      <family val="2"/>
    </font>
    <font>
      <b/>
      <sz val="9"/>
      <color indexed="81"/>
      <name val="Tahoma"/>
      <family val="2"/>
    </font>
    <font>
      <sz val="14"/>
      <color rgb="FF000000"/>
      <name val="Arial"/>
      <family val="2"/>
    </font>
    <font>
      <b/>
      <sz val="25"/>
      <color theme="0"/>
      <name val="Calibri"/>
      <family val="2"/>
      <scheme val="minor"/>
    </font>
    <font>
      <b/>
      <sz val="14"/>
      <color theme="0"/>
      <name val="Calibri"/>
      <family val="2"/>
      <scheme val="minor"/>
    </font>
    <font>
      <b/>
      <sz val="16"/>
      <color theme="0"/>
      <name val="Arial"/>
      <family val="2"/>
    </font>
    <font>
      <b/>
      <sz val="16"/>
      <name val="Calibri"/>
      <family val="2"/>
      <scheme val="minor"/>
    </font>
    <font>
      <b/>
      <sz val="25"/>
      <color theme="0"/>
      <name val="Arial"/>
      <family val="2"/>
    </font>
    <font>
      <b/>
      <sz val="11"/>
      <color theme="0"/>
      <name val="Calibri"/>
      <family val="2"/>
    </font>
    <font>
      <b/>
      <sz val="11"/>
      <name val="Calibri"/>
      <family val="2"/>
    </font>
    <font>
      <b/>
      <sz val="9"/>
      <color theme="0"/>
      <name val="Calibri"/>
      <family val="2"/>
    </font>
    <font>
      <b/>
      <sz val="10"/>
      <color indexed="81"/>
      <name val="Arial"/>
      <family val="2"/>
    </font>
    <font>
      <b/>
      <sz val="14"/>
      <color rgb="FF000000"/>
      <name val="Arial"/>
      <family val="2"/>
    </font>
    <font>
      <sz val="18"/>
      <name val="Arial"/>
      <family val="2"/>
    </font>
    <font>
      <b/>
      <sz val="48"/>
      <color indexed="8"/>
      <name val="Calibri"/>
      <family val="2"/>
    </font>
    <font>
      <sz val="11"/>
      <name val="Calibri"/>
      <family val="2"/>
      <scheme val="minor"/>
    </font>
    <font>
      <sz val="11"/>
      <name val="Calibri"/>
      <family val="2"/>
    </font>
    <font>
      <sz val="11"/>
      <color rgb="FF000000"/>
      <name val="Calibri"/>
      <family val="2"/>
    </font>
    <font>
      <sz val="11"/>
      <color rgb="FF000000"/>
      <name val="Calibri"/>
      <family val="2"/>
      <scheme val="minor"/>
    </font>
    <font>
      <sz val="10"/>
      <color theme="1"/>
      <name val="Arial"/>
      <family val="2"/>
    </font>
    <font>
      <i/>
      <sz val="11"/>
      <color rgb="FF000000"/>
      <name val="Calibri"/>
      <family val="2"/>
    </font>
    <font>
      <sz val="11"/>
      <color rgb="FFFF0000"/>
      <name val="Calibri"/>
      <family val="2"/>
    </font>
    <font>
      <b/>
      <sz val="11"/>
      <color rgb="FF000000"/>
      <name val="Calibri"/>
      <family val="2"/>
    </font>
    <font>
      <sz val="11"/>
      <color theme="1"/>
      <name val="Calibri"/>
      <family val="2"/>
    </font>
    <font>
      <sz val="11"/>
      <color rgb="FF323130"/>
      <name val="Segoe UI"/>
      <family val="2"/>
    </font>
    <font>
      <sz val="11"/>
      <color rgb="FF323130"/>
      <name val="Calibri"/>
      <family val="2"/>
      <scheme val="minor"/>
    </font>
    <font>
      <sz val="11"/>
      <color theme="1"/>
      <name val="Calibri"/>
      <family val="2"/>
      <scheme val="minor"/>
    </font>
    <font>
      <b/>
      <sz val="26"/>
      <color indexed="8"/>
      <name val="Calibri"/>
      <family val="2"/>
    </font>
    <font>
      <b/>
      <sz val="25"/>
      <color theme="1"/>
      <name val="Calibri"/>
      <family val="2"/>
      <scheme val="minor"/>
    </font>
    <font>
      <b/>
      <sz val="25"/>
      <color theme="1"/>
      <name val="Arial"/>
      <family val="2"/>
    </font>
    <font>
      <b/>
      <sz val="11"/>
      <color theme="1"/>
      <name val="Calibri"/>
      <family val="2"/>
    </font>
    <font>
      <sz val="10"/>
      <color rgb="FF000000"/>
      <name val="Arial"/>
      <family val="2"/>
    </font>
    <font>
      <b/>
      <sz val="10"/>
      <color rgb="FF000000"/>
      <name val="Arial"/>
      <family val="2"/>
    </font>
    <font>
      <sz val="11"/>
      <color rgb="FFFF0000"/>
      <name val="Calibri"/>
      <family val="2"/>
      <scheme val="minor"/>
    </font>
    <font>
      <sz val="9"/>
      <color rgb="FF444444"/>
      <name val="Calibri"/>
      <family val="2"/>
      <scheme val="minor"/>
    </font>
    <font>
      <b/>
      <i/>
      <u/>
      <sz val="11"/>
      <color theme="1"/>
      <name val="Calibri"/>
      <family val="2"/>
      <scheme val="minor"/>
    </font>
    <font>
      <b/>
      <sz val="14"/>
      <color rgb="FF000000"/>
      <name val="Calibri"/>
      <family val="2"/>
    </font>
    <font>
      <sz val="10"/>
      <color theme="1"/>
      <name val="Calibri"/>
      <family val="2"/>
      <scheme val="minor"/>
    </font>
    <font>
      <b/>
      <sz val="14"/>
      <color rgb="FF000000"/>
      <name val="Calibri"/>
      <family val="2"/>
      <scheme val="minor"/>
    </font>
    <font>
      <b/>
      <sz val="11"/>
      <color rgb="FF000000"/>
      <name val="Calibri"/>
      <family val="2"/>
      <scheme val="minor"/>
    </font>
    <font>
      <sz val="14"/>
      <color theme="1"/>
      <name val="Arial"/>
      <family val="2"/>
    </font>
    <font>
      <b/>
      <sz val="14"/>
      <color theme="8" tint="-0.249977111117893"/>
      <name val="Arial"/>
      <family val="2"/>
    </font>
    <font>
      <b/>
      <sz val="14"/>
      <color rgb="FF7030A0"/>
      <name val="Arial"/>
      <family val="2"/>
    </font>
    <font>
      <sz val="14"/>
      <color theme="1"/>
      <name val="Calibri"/>
      <family val="2"/>
      <scheme val="minor"/>
    </font>
    <font>
      <sz val="14"/>
      <name val="Arial"/>
      <family val="2"/>
    </font>
  </fonts>
  <fills count="31">
    <fill>
      <patternFill patternType="none"/>
    </fill>
    <fill>
      <patternFill patternType="gray125"/>
    </fill>
    <fill>
      <patternFill patternType="solid">
        <fgColor rgb="FF00B050"/>
        <bgColor rgb="FF000000"/>
      </patternFill>
    </fill>
    <fill>
      <patternFill patternType="solid">
        <fgColor rgb="FF108FA0"/>
        <bgColor indexed="64"/>
      </patternFill>
    </fill>
    <fill>
      <patternFill patternType="solid">
        <fgColor rgb="FFDE6DED"/>
        <bgColor indexed="64"/>
      </patternFill>
    </fill>
    <fill>
      <patternFill patternType="solid">
        <fgColor rgb="FFDF4145"/>
        <bgColor rgb="FF000000"/>
      </patternFill>
    </fill>
    <fill>
      <patternFill patternType="solid">
        <fgColor rgb="FFDE6DED"/>
        <bgColor rgb="FF000000"/>
      </patternFill>
    </fill>
    <fill>
      <patternFill patternType="solid">
        <fgColor rgb="FFF4BEBF"/>
        <bgColor rgb="FF000000"/>
      </patternFill>
    </fill>
    <fill>
      <patternFill patternType="solid">
        <fgColor rgb="FF108FA0"/>
        <bgColor rgb="FF000000"/>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DF4549"/>
        <bgColor rgb="FF000000"/>
      </patternFill>
    </fill>
    <fill>
      <patternFill patternType="solid">
        <fgColor theme="9"/>
        <bgColor indexed="64"/>
      </patternFill>
    </fill>
    <fill>
      <patternFill patternType="solid">
        <fgColor theme="9"/>
        <bgColor rgb="FF000000"/>
      </patternFill>
    </fill>
    <fill>
      <patternFill patternType="solid">
        <fgColor rgb="FF00B050"/>
        <bgColor indexed="64"/>
      </patternFill>
    </fill>
    <fill>
      <patternFill patternType="solid">
        <fgColor rgb="FFFF9900"/>
        <bgColor indexed="64"/>
      </patternFill>
    </fill>
    <fill>
      <patternFill patternType="solid">
        <fgColor rgb="FF4BC960"/>
        <bgColor indexed="64"/>
      </patternFill>
    </fill>
    <fill>
      <patternFill patternType="solid">
        <fgColor rgb="FFD92529"/>
        <bgColor rgb="FF000000"/>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61A1D"/>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rgb="FFF9DFE0"/>
        <bgColor indexed="64"/>
      </patternFill>
    </fill>
    <fill>
      <patternFill patternType="solid">
        <fgColor rgb="FFF9DFE0"/>
        <bgColor rgb="FF000000"/>
      </patternFill>
    </fill>
    <fill>
      <patternFill patternType="solid">
        <fgColor rgb="FFB4C6E7"/>
        <bgColor indexed="64"/>
      </patternFill>
    </fill>
    <fill>
      <patternFill patternType="solid">
        <fgColor rgb="FFEDEDED"/>
        <bgColor indexed="64"/>
      </patternFill>
    </fill>
    <fill>
      <patternFill patternType="solid">
        <fgColor theme="5" tint="0.79998168889431442"/>
        <bgColor indexed="64"/>
      </patternFill>
    </fill>
    <fill>
      <patternFill patternType="solid">
        <fgColor rgb="FFFFFF00"/>
        <bgColor rgb="FF000000"/>
      </patternFill>
    </fill>
  </fills>
  <borders count="2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indexed="64"/>
      </top>
      <bottom style="thin">
        <color indexed="64"/>
      </bottom>
      <diagonal/>
    </border>
  </borders>
  <cellStyleXfs count="4">
    <xf numFmtId="0" fontId="0" fillId="0" borderId="0"/>
    <xf numFmtId="0" fontId="4" fillId="0" borderId="0"/>
    <xf numFmtId="9" fontId="39" fillId="0" borderId="0" applyFont="0" applyFill="0" applyBorder="0" applyAlignment="0" applyProtection="0"/>
    <xf numFmtId="0" fontId="5" fillId="0" borderId="0"/>
  </cellStyleXfs>
  <cellXfs count="325">
    <xf numFmtId="0" fontId="0" fillId="0" borderId="0" xfId="0"/>
    <xf numFmtId="0" fontId="0" fillId="9" borderId="0" xfId="0" applyFill="1"/>
    <xf numFmtId="0" fontId="0" fillId="0" borderId="0" xfId="0" applyAlignment="1">
      <alignment horizontal="center" vertical="center"/>
    </xf>
    <xf numFmtId="0" fontId="17" fillId="12" borderId="15" xfId="0" applyFont="1" applyFill="1" applyBorder="1" applyAlignment="1" applyProtection="1">
      <alignment horizontal="center" vertical="center" wrapText="1"/>
      <protection locked="0"/>
    </xf>
    <xf numFmtId="0" fontId="21" fillId="2" borderId="15" xfId="0" applyFont="1" applyFill="1" applyBorder="1" applyAlignment="1" applyProtection="1">
      <alignment horizontal="center" vertical="center" wrapText="1"/>
      <protection locked="0"/>
    </xf>
    <xf numFmtId="0" fontId="23" fillId="8" borderId="15" xfId="0" applyFont="1" applyFill="1" applyBorder="1" applyAlignment="1" applyProtection="1">
      <alignment horizontal="center" vertical="center" wrapText="1"/>
      <protection locked="0"/>
    </xf>
    <xf numFmtId="0" fontId="21" fillId="8" borderId="15" xfId="0" applyFont="1" applyFill="1" applyBorder="1" applyAlignment="1" applyProtection="1">
      <alignment horizontal="center" vertical="center" wrapText="1"/>
      <protection locked="0"/>
    </xf>
    <xf numFmtId="0" fontId="21" fillId="8" borderId="15" xfId="0" applyFont="1" applyFill="1" applyBorder="1" applyAlignment="1" applyProtection="1">
      <alignment vertical="center" wrapText="1"/>
      <protection locked="0"/>
    </xf>
    <xf numFmtId="0" fontId="0" fillId="0" borderId="15" xfId="0" applyBorder="1" applyAlignment="1">
      <alignment vertical="center" wrapText="1"/>
    </xf>
    <xf numFmtId="0" fontId="0" fillId="0" borderId="15" xfId="0" applyBorder="1" applyAlignment="1">
      <alignment horizontal="center" vertical="center"/>
    </xf>
    <xf numFmtId="0" fontId="0" fillId="0" borderId="15" xfId="0" applyBorder="1"/>
    <xf numFmtId="0" fontId="0" fillId="11" borderId="0" xfId="0" applyFill="1"/>
    <xf numFmtId="0" fontId="0" fillId="10" borderId="0" xfId="0" applyFill="1"/>
    <xf numFmtId="0" fontId="0" fillId="15" borderId="0" xfId="0" applyFill="1"/>
    <xf numFmtId="0" fontId="1" fillId="9" borderId="0" xfId="0" applyFont="1" applyFill="1" applyAlignment="1">
      <alignment vertical="center"/>
    </xf>
    <xf numFmtId="0" fontId="1" fillId="15" borderId="15" xfId="0" applyFont="1" applyFill="1" applyBorder="1" applyAlignment="1">
      <alignment wrapText="1"/>
    </xf>
    <xf numFmtId="0" fontId="1" fillId="15" borderId="16" xfId="0" applyFont="1" applyFill="1" applyBorder="1" applyAlignment="1">
      <alignment horizontal="center" vertical="center" wrapText="1"/>
    </xf>
    <xf numFmtId="0" fontId="0" fillId="0" borderId="15" xfId="0" applyBorder="1" applyAlignment="1">
      <alignment horizontal="center"/>
    </xf>
    <xf numFmtId="0" fontId="0" fillId="9" borderId="15" xfId="0" applyFill="1" applyBorder="1"/>
    <xf numFmtId="0" fontId="0" fillId="0" borderId="17" xfId="0" applyBorder="1"/>
    <xf numFmtId="164" fontId="4" fillId="16" borderId="15" xfId="1" applyNumberFormat="1" applyFill="1" applyBorder="1" applyAlignment="1" applyProtection="1">
      <alignment horizontal="left" vertical="center" wrapText="1"/>
      <protection hidden="1"/>
    </xf>
    <xf numFmtId="0" fontId="0" fillId="0" borderId="15" xfId="0" applyBorder="1" applyAlignment="1">
      <alignment wrapText="1"/>
    </xf>
    <xf numFmtId="0" fontId="0" fillId="0" borderId="12" xfId="0" applyBorder="1"/>
    <xf numFmtId="1" fontId="26" fillId="16" borderId="15" xfId="1" applyNumberFormat="1" applyFont="1" applyFill="1" applyBorder="1" applyAlignment="1" applyProtection="1">
      <alignment horizontal="right" vertical="center" wrapText="1"/>
      <protection hidden="1"/>
    </xf>
    <xf numFmtId="0" fontId="26" fillId="11" borderId="18" xfId="0" applyFont="1" applyFill="1" applyBorder="1" applyAlignment="1">
      <alignment vertical="top" wrapText="1"/>
    </xf>
    <xf numFmtId="0" fontId="26" fillId="10" borderId="19" xfId="0" applyFont="1" applyFill="1" applyBorder="1" applyAlignment="1">
      <alignment vertical="top" wrapText="1"/>
    </xf>
    <xf numFmtId="0" fontId="26" fillId="11" borderId="19" xfId="0" applyFont="1" applyFill="1" applyBorder="1" applyAlignment="1">
      <alignment vertical="top" wrapText="1"/>
    </xf>
    <xf numFmtId="0" fontId="26" fillId="17" borderId="20" xfId="0" applyFont="1" applyFill="1" applyBorder="1" applyAlignment="1">
      <alignment vertical="top" wrapText="1"/>
    </xf>
    <xf numFmtId="0" fontId="26" fillId="10" borderId="20" xfId="0" applyFont="1" applyFill="1" applyBorder="1" applyAlignment="1">
      <alignment vertical="top" wrapText="1"/>
    </xf>
    <xf numFmtId="0" fontId="26" fillId="11" borderId="20" xfId="0" applyFont="1" applyFill="1" applyBorder="1" applyAlignment="1">
      <alignment vertical="top" wrapText="1"/>
    </xf>
    <xf numFmtId="0" fontId="17" fillId="4" borderId="15" xfId="0" applyFont="1" applyFill="1" applyBorder="1" applyAlignment="1" applyProtection="1">
      <alignment vertical="center"/>
      <protection locked="0"/>
    </xf>
    <xf numFmtId="0" fontId="1" fillId="15" borderId="15" xfId="0" applyFont="1" applyFill="1" applyBorder="1" applyAlignment="1">
      <alignment horizontal="center" vertical="center"/>
    </xf>
    <xf numFmtId="0" fontId="1" fillId="15" borderId="15" xfId="0" applyFont="1" applyFill="1" applyBorder="1" applyAlignment="1">
      <alignment horizontal="center" vertical="center" wrapText="1"/>
    </xf>
    <xf numFmtId="0" fontId="0" fillId="0" borderId="0" xfId="0" applyAlignment="1">
      <alignment wrapText="1"/>
    </xf>
    <xf numFmtId="9" fontId="0" fillId="0" borderId="15" xfId="0" applyNumberFormat="1" applyBorder="1"/>
    <xf numFmtId="0" fontId="0" fillId="19" borderId="15" xfId="0" applyFill="1" applyBorder="1"/>
    <xf numFmtId="0" fontId="0" fillId="20" borderId="15" xfId="0" applyFill="1" applyBorder="1"/>
    <xf numFmtId="164" fontId="4" fillId="21" borderId="15" xfId="1" applyNumberFormat="1" applyFill="1" applyBorder="1" applyAlignment="1" applyProtection="1">
      <alignment horizontal="left" vertical="center" wrapText="1"/>
      <protection hidden="1"/>
    </xf>
    <xf numFmtId="0" fontId="1" fillId="15" borderId="0" xfId="0" applyFont="1" applyFill="1" applyAlignment="1">
      <alignment horizontal="center" vertical="center"/>
    </xf>
    <xf numFmtId="0" fontId="1" fillId="15" borderId="9" xfId="0" applyFont="1" applyFill="1" applyBorder="1" applyAlignment="1">
      <alignment vertical="center"/>
    </xf>
    <xf numFmtId="0" fontId="1" fillId="9" borderId="10" xfId="0" applyFont="1" applyFill="1" applyBorder="1" applyAlignment="1">
      <alignment vertical="center"/>
    </xf>
    <xf numFmtId="0" fontId="1" fillId="9" borderId="11" xfId="0" applyFont="1" applyFill="1" applyBorder="1" applyAlignment="1">
      <alignment vertical="center"/>
    </xf>
    <xf numFmtId="0" fontId="0" fillId="0" borderId="15" xfId="0" applyBorder="1" applyAlignment="1">
      <alignment horizontal="center" vertical="center" wrapText="1"/>
    </xf>
    <xf numFmtId="0" fontId="0" fillId="0" borderId="15" xfId="0" applyBorder="1" applyAlignment="1">
      <alignment horizontal="justify" vertical="center" wrapText="1"/>
    </xf>
    <xf numFmtId="0" fontId="28" fillId="0" borderId="0" xfId="0" applyFont="1"/>
    <xf numFmtId="0" fontId="28" fillId="9" borderId="15" xfId="0" applyFont="1" applyFill="1" applyBorder="1" applyAlignment="1">
      <alignment vertical="center"/>
    </xf>
    <xf numFmtId="0" fontId="29" fillId="0" borderId="11" xfId="0" applyFont="1" applyBorder="1" applyAlignment="1">
      <alignment horizontal="center" vertical="center"/>
    </xf>
    <xf numFmtId="0" fontId="29" fillId="0" borderId="11" xfId="0" applyFont="1" applyBorder="1" applyAlignment="1">
      <alignment horizontal="center" vertical="center" wrapText="1"/>
    </xf>
    <xf numFmtId="0" fontId="30" fillId="0" borderId="11" xfId="0" applyFont="1" applyBorder="1" applyAlignment="1">
      <alignment horizontal="center" vertical="center"/>
    </xf>
    <xf numFmtId="0" fontId="28" fillId="0" borderId="15" xfId="0" applyFont="1" applyBorder="1" applyAlignment="1">
      <alignment vertical="center" wrapText="1"/>
    </xf>
    <xf numFmtId="0" fontId="0" fillId="0" borderId="13" xfId="0" applyBorder="1" applyAlignment="1">
      <alignment horizontal="justify" vertical="center" wrapText="1"/>
    </xf>
    <xf numFmtId="0" fontId="0" fillId="0" borderId="0" xfId="0" applyAlignment="1">
      <alignment vertical="center"/>
    </xf>
    <xf numFmtId="0" fontId="0" fillId="0" borderId="13" xfId="0" applyBorder="1" applyAlignment="1">
      <alignment horizontal="center" vertical="center" wrapText="1"/>
    </xf>
    <xf numFmtId="0" fontId="0" fillId="0" borderId="15" xfId="0" applyBorder="1" applyAlignment="1">
      <alignment horizontal="justify" vertical="center"/>
    </xf>
    <xf numFmtId="0" fontId="28" fillId="0" borderId="15" xfId="0" applyFont="1" applyBorder="1" applyAlignment="1">
      <alignment horizontal="center" vertical="center" wrapText="1"/>
    </xf>
    <xf numFmtId="0" fontId="32" fillId="0" borderId="15" xfId="0" applyFont="1" applyBorder="1" applyAlignment="1">
      <alignment horizontal="center" vertical="center"/>
    </xf>
    <xf numFmtId="0" fontId="0" fillId="9" borderId="15" xfId="0" applyFill="1" applyBorder="1" applyAlignment="1">
      <alignment horizontal="center" vertical="center"/>
    </xf>
    <xf numFmtId="0" fontId="28" fillId="0" borderId="15" xfId="0" applyFont="1" applyBorder="1" applyAlignment="1">
      <alignment horizontal="justify" vertical="center" wrapText="1"/>
    </xf>
    <xf numFmtId="0" fontId="0" fillId="0" borderId="13" xfId="0" applyBorder="1" applyAlignment="1">
      <alignment horizontal="center" vertical="center"/>
    </xf>
    <xf numFmtId="0" fontId="28" fillId="9" borderId="15" xfId="0" applyFont="1" applyFill="1" applyBorder="1" applyAlignment="1">
      <alignment horizontal="center" vertical="center"/>
    </xf>
    <xf numFmtId="0" fontId="28" fillId="9" borderId="15" xfId="0" applyFont="1" applyFill="1" applyBorder="1"/>
    <xf numFmtId="0" fontId="28" fillId="9" borderId="15" xfId="0" applyFont="1" applyFill="1" applyBorder="1" applyAlignment="1">
      <alignment horizontal="center" vertical="center" wrapText="1"/>
    </xf>
    <xf numFmtId="0" fontId="28" fillId="9" borderId="15" xfId="0" applyFont="1" applyFill="1" applyBorder="1" applyAlignment="1">
      <alignment vertical="center" wrapText="1"/>
    </xf>
    <xf numFmtId="0" fontId="28" fillId="9" borderId="15" xfId="0" applyFont="1" applyFill="1" applyBorder="1" applyAlignment="1">
      <alignment horizontal="justify" vertical="top" wrapText="1"/>
    </xf>
    <xf numFmtId="0" fontId="28" fillId="9" borderId="15" xfId="0" applyFont="1" applyFill="1" applyBorder="1" applyAlignment="1">
      <alignment horizontal="justify" vertical="center"/>
    </xf>
    <xf numFmtId="0" fontId="28" fillId="9" borderId="15" xfId="0" applyFont="1" applyFill="1" applyBorder="1" applyAlignment="1">
      <alignment horizontal="justify" vertical="center" wrapText="1"/>
    </xf>
    <xf numFmtId="0" fontId="29" fillId="9" borderId="15" xfId="0" applyFont="1" applyFill="1" applyBorder="1" applyAlignment="1">
      <alignment horizontal="center" vertical="center" wrapText="1"/>
    </xf>
    <xf numFmtId="0" fontId="29" fillId="9" borderId="15" xfId="0" applyFont="1" applyFill="1" applyBorder="1" applyAlignment="1">
      <alignment vertical="center" wrapText="1"/>
    </xf>
    <xf numFmtId="0" fontId="32" fillId="0" borderId="15" xfId="0" applyFont="1" applyBorder="1" applyAlignment="1">
      <alignment horizontal="justify" vertical="center" wrapText="1"/>
    </xf>
    <xf numFmtId="0" fontId="32" fillId="0" borderId="15" xfId="0" applyFont="1" applyBorder="1" applyAlignment="1">
      <alignment horizontal="center" vertical="center" wrapText="1"/>
    </xf>
    <xf numFmtId="0" fontId="29" fillId="22" borderId="15" xfId="0" applyFont="1" applyFill="1" applyBorder="1" applyAlignment="1">
      <alignment horizontal="center" vertical="center" wrapText="1"/>
    </xf>
    <xf numFmtId="0" fontId="29" fillId="22" borderId="11" xfId="0" applyFont="1" applyFill="1" applyBorder="1" applyAlignment="1">
      <alignment horizontal="center" vertical="center" wrapText="1"/>
    </xf>
    <xf numFmtId="0" fontId="29" fillId="22" borderId="11" xfId="0" applyFont="1" applyFill="1" applyBorder="1" applyAlignment="1">
      <alignment horizontal="center" vertical="center"/>
    </xf>
    <xf numFmtId="0" fontId="28" fillId="9" borderId="15" xfId="0" applyFont="1" applyFill="1" applyBorder="1" applyAlignment="1">
      <alignment horizontal="left" vertical="center" wrapText="1"/>
    </xf>
    <xf numFmtId="0" fontId="30" fillId="0" borderId="15" xfId="0" applyFont="1" applyBorder="1" applyAlignment="1">
      <alignment vertical="center" wrapText="1"/>
    </xf>
    <xf numFmtId="0" fontId="30" fillId="0" borderId="13" xfId="0" applyFont="1" applyBorder="1" applyAlignment="1">
      <alignment vertical="center" wrapText="1"/>
    </xf>
    <xf numFmtId="0" fontId="30" fillId="0" borderId="11" xfId="0" applyFont="1" applyBorder="1" applyAlignment="1">
      <alignment vertical="center" wrapText="1"/>
    </xf>
    <xf numFmtId="0" fontId="30" fillId="0" borderId="11" xfId="0" applyFont="1" applyBorder="1" applyAlignment="1">
      <alignment vertical="center"/>
    </xf>
    <xf numFmtId="0" fontId="30" fillId="0" borderId="15" xfId="0" applyFont="1" applyBorder="1" applyAlignment="1">
      <alignment vertical="center"/>
    </xf>
    <xf numFmtId="0" fontId="30" fillId="0" borderId="8" xfId="0" applyFont="1" applyBorder="1" applyAlignment="1">
      <alignment vertical="center" wrapText="1"/>
    </xf>
    <xf numFmtId="0" fontId="30" fillId="0" borderId="8" xfId="0" applyFont="1" applyBorder="1" applyAlignment="1">
      <alignment vertical="center"/>
    </xf>
    <xf numFmtId="0" fontId="30" fillId="0" borderId="13" xfId="0" applyFont="1" applyBorder="1" applyAlignment="1">
      <alignment vertical="center"/>
    </xf>
    <xf numFmtId="0" fontId="0" fillId="0" borderId="15" xfId="0" applyBorder="1" applyAlignment="1">
      <alignment horizontal="justify" vertical="top" wrapText="1"/>
    </xf>
    <xf numFmtId="0" fontId="0" fillId="0" borderId="13" xfId="0" applyBorder="1" applyAlignment="1">
      <alignment horizontal="justify" vertical="top" wrapText="1"/>
    </xf>
    <xf numFmtId="0" fontId="0" fillId="0" borderId="15" xfId="0" applyBorder="1" applyAlignment="1">
      <alignment horizontal="justify" vertical="top"/>
    </xf>
    <xf numFmtId="0" fontId="30" fillId="0" borderId="15" xfId="0" applyFont="1" applyBorder="1" applyAlignment="1">
      <alignment horizontal="justify" vertical="center" wrapText="1"/>
    </xf>
    <xf numFmtId="0" fontId="0" fillId="0" borderId="15" xfId="0" applyBorder="1" applyAlignment="1">
      <alignment horizontal="center" wrapText="1"/>
    </xf>
    <xf numFmtId="0" fontId="30" fillId="0" borderId="15" xfId="0" applyFont="1" applyBorder="1" applyAlignment="1">
      <alignment horizontal="justify" vertical="center"/>
    </xf>
    <xf numFmtId="0" fontId="0" fillId="9" borderId="15" xfId="0" applyFill="1" applyBorder="1" applyAlignment="1">
      <alignment horizontal="justify" vertical="center"/>
    </xf>
    <xf numFmtId="0" fontId="31" fillId="23" borderId="15" xfId="0" applyFont="1" applyFill="1" applyBorder="1" applyAlignment="1">
      <alignment horizontal="center" vertical="center"/>
    </xf>
    <xf numFmtId="0" fontId="0" fillId="0" borderId="9" xfId="0" applyBorder="1" applyAlignment="1">
      <alignment horizontal="justify" vertical="center"/>
    </xf>
    <xf numFmtId="0" fontId="30" fillId="0" borderId="11" xfId="0" applyFont="1" applyBorder="1" applyAlignment="1">
      <alignment horizontal="justify" vertical="top" wrapText="1"/>
    </xf>
    <xf numFmtId="0" fontId="30" fillId="0" borderId="8" xfId="0" applyFont="1" applyBorder="1" applyAlignment="1">
      <alignment horizontal="justify" vertical="top" wrapText="1"/>
    </xf>
    <xf numFmtId="0" fontId="31" fillId="0" borderId="13" xfId="0" applyFont="1" applyBorder="1" applyAlignment="1">
      <alignment horizontal="center" vertical="center" wrapText="1"/>
    </xf>
    <xf numFmtId="0" fontId="0" fillId="0" borderId="13" xfId="0" applyBorder="1" applyAlignment="1">
      <alignment horizontal="justify" vertical="center"/>
    </xf>
    <xf numFmtId="0" fontId="0" fillId="23" borderId="13" xfId="0" applyFill="1" applyBorder="1" applyAlignment="1">
      <alignment horizontal="justify" vertical="center"/>
    </xf>
    <xf numFmtId="0" fontId="0" fillId="9" borderId="13" xfId="0" applyFill="1" applyBorder="1" applyAlignment="1">
      <alignment horizontal="center" vertical="center"/>
    </xf>
    <xf numFmtId="0" fontId="30" fillId="9" borderId="15" xfId="0" applyFont="1" applyFill="1" applyBorder="1" applyAlignment="1">
      <alignment horizontal="justify" vertical="center" wrapText="1"/>
    </xf>
    <xf numFmtId="0" fontId="32" fillId="0" borderId="13" xfId="0" applyFont="1" applyBorder="1" applyAlignment="1">
      <alignment horizontal="center" vertical="center"/>
    </xf>
    <xf numFmtId="0" fontId="28" fillId="23" borderId="13" xfId="0" applyFont="1" applyFill="1" applyBorder="1" applyAlignment="1">
      <alignment horizontal="justify" vertical="center" wrapText="1"/>
    </xf>
    <xf numFmtId="0" fontId="28" fillId="0" borderId="13" xfId="0" applyFont="1" applyBorder="1" applyAlignment="1">
      <alignment horizontal="justify" vertical="center" wrapText="1"/>
    </xf>
    <xf numFmtId="0" fontId="30" fillId="0" borderId="8" xfId="0" applyFont="1" applyBorder="1" applyAlignment="1">
      <alignment horizontal="center" vertical="center"/>
    </xf>
    <xf numFmtId="0" fontId="0" fillId="9" borderId="15" xfId="0" applyFill="1" applyBorder="1" applyAlignment="1">
      <alignment horizontal="justify" vertical="top" wrapText="1"/>
    </xf>
    <xf numFmtId="0" fontId="28" fillId="0" borderId="13" xfId="0" applyFont="1" applyBorder="1" applyAlignment="1">
      <alignment horizontal="center" vertical="center"/>
    </xf>
    <xf numFmtId="0" fontId="28" fillId="9" borderId="13" xfId="0" applyFont="1" applyFill="1" applyBorder="1" applyAlignment="1">
      <alignment horizontal="center" vertical="center"/>
    </xf>
    <xf numFmtId="0" fontId="0" fillId="9" borderId="13" xfId="0" applyFill="1" applyBorder="1" applyAlignment="1">
      <alignment horizontal="justify" vertical="top" wrapText="1"/>
    </xf>
    <xf numFmtId="0" fontId="28" fillId="9" borderId="13" xfId="0" applyFont="1" applyFill="1" applyBorder="1" applyAlignment="1">
      <alignment horizontal="justify" vertical="top" wrapText="1"/>
    </xf>
    <xf numFmtId="0" fontId="30" fillId="9" borderId="15" xfId="0" applyFont="1" applyFill="1" applyBorder="1" applyAlignment="1">
      <alignment horizontal="justify" vertical="top" wrapText="1"/>
    </xf>
    <xf numFmtId="0" fontId="29" fillId="24" borderId="11" xfId="0" applyFont="1" applyFill="1" applyBorder="1" applyAlignment="1">
      <alignment horizontal="justify" vertical="top" wrapText="1"/>
    </xf>
    <xf numFmtId="0" fontId="30" fillId="9" borderId="11" xfId="0" applyFont="1" applyFill="1" applyBorder="1" applyAlignment="1">
      <alignment horizontal="justify" vertical="top" wrapText="1"/>
    </xf>
    <xf numFmtId="0" fontId="30" fillId="9" borderId="8" xfId="0" applyFont="1" applyFill="1" applyBorder="1" applyAlignment="1">
      <alignment horizontal="justify" vertical="top" wrapText="1"/>
    </xf>
    <xf numFmtId="0" fontId="30" fillId="9" borderId="15" xfId="0" applyFont="1" applyFill="1" applyBorder="1" applyAlignment="1">
      <alignment horizontal="justify" vertical="top"/>
    </xf>
    <xf numFmtId="0" fontId="30" fillId="9" borderId="0" xfId="0" applyFont="1" applyFill="1" applyAlignment="1">
      <alignment horizontal="justify" vertical="top" wrapText="1"/>
    </xf>
    <xf numFmtId="0" fontId="0" fillId="0" borderId="15" xfId="0" quotePrefix="1" applyBorder="1"/>
    <xf numFmtId="0" fontId="30" fillId="0" borderId="11" xfId="0" applyFont="1" applyBorder="1" applyAlignment="1">
      <alignment horizontal="center" vertical="center" wrapText="1"/>
    </xf>
    <xf numFmtId="0" fontId="29" fillId="9" borderId="15" xfId="0" applyFont="1" applyFill="1" applyBorder="1" applyAlignment="1">
      <alignment horizontal="justify" vertical="center" wrapText="1"/>
    </xf>
    <xf numFmtId="0" fontId="29" fillId="22" borderId="11" xfId="0" applyFont="1" applyFill="1" applyBorder="1" applyAlignment="1">
      <alignment horizontal="justify" vertical="center" wrapText="1"/>
    </xf>
    <xf numFmtId="0" fontId="30" fillId="0" borderId="11" xfId="0" applyFont="1" applyBorder="1" applyAlignment="1">
      <alignment horizontal="justify" vertical="center" wrapText="1"/>
    </xf>
    <xf numFmtId="0" fontId="30" fillId="0" borderId="8" xfId="0" applyFont="1" applyBorder="1" applyAlignment="1">
      <alignment horizontal="justify" vertical="center" wrapText="1"/>
    </xf>
    <xf numFmtId="0" fontId="30" fillId="0" borderId="0" xfId="0" applyFont="1" applyAlignment="1">
      <alignment horizontal="justify" vertical="center" wrapText="1"/>
    </xf>
    <xf numFmtId="0" fontId="43" fillId="6" borderId="15" xfId="0" applyFont="1" applyFill="1" applyBorder="1" applyAlignment="1" applyProtection="1">
      <alignment horizontal="center" vertical="center" wrapText="1"/>
      <protection locked="0"/>
    </xf>
    <xf numFmtId="0" fontId="3" fillId="6" borderId="15" xfId="0" applyFont="1" applyFill="1" applyBorder="1" applyAlignment="1" applyProtection="1">
      <alignment vertical="center" wrapText="1"/>
      <protection locked="0"/>
    </xf>
    <xf numFmtId="0" fontId="3" fillId="6" borderId="9" xfId="0" applyFont="1" applyFill="1" applyBorder="1" applyAlignment="1" applyProtection="1">
      <alignment vertical="center" wrapText="1"/>
      <protection locked="0"/>
    </xf>
    <xf numFmtId="0" fontId="43" fillId="2" borderId="12" xfId="0" applyFont="1" applyFill="1" applyBorder="1" applyAlignment="1" applyProtection="1">
      <alignment horizontal="center" vertical="center" wrapText="1"/>
      <protection locked="0"/>
    </xf>
    <xf numFmtId="0" fontId="43" fillId="8" borderId="12" xfId="0" applyFont="1" applyFill="1" applyBorder="1" applyAlignment="1" applyProtection="1">
      <alignment horizontal="center" vertical="center" wrapText="1"/>
      <protection locked="0"/>
    </xf>
    <xf numFmtId="0" fontId="34" fillId="0" borderId="11" xfId="0" applyFont="1" applyBorder="1" applyAlignment="1">
      <alignment horizontal="center" vertical="center"/>
    </xf>
    <xf numFmtId="0" fontId="21" fillId="6" borderId="15" xfId="0" applyFont="1" applyFill="1" applyBorder="1" applyAlignment="1" applyProtection="1">
      <alignment horizontal="center" vertical="center" wrapText="1"/>
      <protection locked="0"/>
    </xf>
    <xf numFmtId="0" fontId="17" fillId="4" borderId="15" xfId="0" applyFont="1" applyFill="1" applyBorder="1" applyAlignment="1" applyProtection="1">
      <alignment horizontal="center" vertical="center"/>
      <protection locked="0"/>
    </xf>
    <xf numFmtId="0" fontId="30" fillId="9" borderId="15" xfId="0" applyFont="1" applyFill="1" applyBorder="1" applyAlignment="1">
      <alignment horizontal="justify" vertical="center"/>
    </xf>
    <xf numFmtId="0" fontId="31" fillId="0" borderId="15" xfId="0" applyFont="1" applyBorder="1" applyAlignment="1">
      <alignment vertical="center" wrapText="1"/>
    </xf>
    <xf numFmtId="0" fontId="0" fillId="10" borderId="15" xfId="0" applyFill="1" applyBorder="1" applyAlignment="1">
      <alignment horizontal="center" vertical="center" wrapText="1"/>
    </xf>
    <xf numFmtId="0" fontId="0" fillId="10" borderId="15" xfId="0" applyFill="1" applyBorder="1" applyAlignment="1">
      <alignment vertical="center" wrapText="1"/>
    </xf>
    <xf numFmtId="0" fontId="0" fillId="10" borderId="15" xfId="0" applyFill="1" applyBorder="1" applyAlignment="1">
      <alignment horizontal="justify" wrapText="1"/>
    </xf>
    <xf numFmtId="0" fontId="31" fillId="10" borderId="15" xfId="0" applyFont="1" applyFill="1" applyBorder="1" applyAlignment="1">
      <alignment vertical="center" wrapText="1"/>
    </xf>
    <xf numFmtId="0" fontId="0" fillId="10" borderId="15" xfId="0" applyFill="1" applyBorder="1"/>
    <xf numFmtId="0" fontId="36" fillId="22" borderId="11" xfId="0" applyFont="1" applyFill="1" applyBorder="1" applyAlignment="1">
      <alignment horizontal="center" vertical="center"/>
    </xf>
    <xf numFmtId="0" fontId="28" fillId="22" borderId="11" xfId="0" applyFont="1" applyFill="1" applyBorder="1" applyAlignment="1">
      <alignment horizontal="center" vertical="center"/>
    </xf>
    <xf numFmtId="0" fontId="28" fillId="22" borderId="11" xfId="0" applyFont="1" applyFill="1" applyBorder="1" applyAlignment="1">
      <alignment horizontal="justify" vertical="center" wrapText="1"/>
    </xf>
    <xf numFmtId="0" fontId="30" fillId="0" borderId="15" xfId="0" applyFont="1" applyBorder="1" applyAlignment="1">
      <alignment horizontal="center" vertical="center"/>
    </xf>
    <xf numFmtId="0" fontId="30" fillId="0" borderId="15" xfId="0" applyFont="1" applyBorder="1" applyAlignment="1">
      <alignment horizontal="center" vertical="center" wrapText="1"/>
    </xf>
    <xf numFmtId="0" fontId="47" fillId="0" borderId="15" xfId="0" applyFont="1" applyBorder="1" applyAlignment="1">
      <alignment horizontal="center" vertical="center"/>
    </xf>
    <xf numFmtId="0" fontId="18" fillId="12" borderId="15" xfId="0" applyFont="1" applyFill="1" applyBorder="1" applyAlignment="1" applyProtection="1">
      <alignment horizontal="center" vertical="center" wrapText="1"/>
      <protection locked="0"/>
    </xf>
    <xf numFmtId="0" fontId="28" fillId="22" borderId="15" xfId="0" applyFont="1" applyFill="1" applyBorder="1" applyAlignment="1">
      <alignment horizontal="center" vertical="center" wrapText="1"/>
    </xf>
    <xf numFmtId="0" fontId="0" fillId="0" borderId="13" xfId="0" applyBorder="1"/>
    <xf numFmtId="0" fontId="28" fillId="22" borderId="15" xfId="0" applyFont="1" applyFill="1" applyBorder="1" applyAlignment="1">
      <alignment horizontal="justify" vertical="center" wrapText="1"/>
    </xf>
    <xf numFmtId="0" fontId="31" fillId="0" borderId="11" xfId="0" applyFont="1" applyBorder="1" applyAlignment="1">
      <alignment vertical="center"/>
    </xf>
    <xf numFmtId="0" fontId="0" fillId="0" borderId="13" xfId="0" applyBorder="1" applyAlignment="1">
      <alignment vertical="center" wrapText="1"/>
    </xf>
    <xf numFmtId="0" fontId="31" fillId="0" borderId="13" xfId="0" applyFont="1" applyBorder="1" applyAlignment="1">
      <alignment vertical="center" wrapText="1"/>
    </xf>
    <xf numFmtId="0" fontId="31" fillId="0" borderId="8" xfId="0" applyFont="1" applyBorder="1" applyAlignment="1">
      <alignment vertical="center"/>
    </xf>
    <xf numFmtId="0" fontId="31" fillId="0" borderId="15" xfId="0" applyFont="1" applyBorder="1" applyAlignment="1">
      <alignment vertical="center"/>
    </xf>
    <xf numFmtId="0" fontId="31" fillId="0" borderId="9" xfId="0" applyFont="1" applyBorder="1" applyAlignment="1">
      <alignment vertical="center"/>
    </xf>
    <xf numFmtId="0" fontId="31" fillId="0" borderId="15" xfId="0" applyFont="1" applyBorder="1" applyAlignment="1">
      <alignment horizontal="center" vertical="center"/>
    </xf>
    <xf numFmtId="0" fontId="31" fillId="0" borderId="21" xfId="0" applyFont="1" applyBorder="1" applyAlignment="1">
      <alignment vertical="center"/>
    </xf>
    <xf numFmtId="0" fontId="31" fillId="0" borderId="11" xfId="0" applyFont="1" applyBorder="1" applyAlignment="1">
      <alignment horizontal="center" vertical="center" wrapText="1"/>
    </xf>
    <xf numFmtId="0" fontId="31" fillId="0" borderId="15" xfId="0" applyFont="1" applyBorder="1" applyAlignment="1">
      <alignment horizontal="justify" vertical="center" wrapText="1"/>
    </xf>
    <xf numFmtId="0" fontId="28" fillId="22" borderId="15" xfId="0" applyFont="1" applyFill="1" applyBorder="1" applyAlignment="1">
      <alignment horizontal="justify" vertical="center"/>
    </xf>
    <xf numFmtId="0" fontId="44" fillId="0" borderId="12" xfId="0" applyFont="1" applyBorder="1" applyAlignment="1">
      <alignment horizontal="center" vertical="center" wrapText="1"/>
    </xf>
    <xf numFmtId="0" fontId="44" fillId="0" borderId="13" xfId="0" applyFont="1" applyBorder="1" applyAlignment="1">
      <alignment horizontal="center" vertical="center" wrapText="1"/>
    </xf>
    <xf numFmtId="0" fontId="0" fillId="0" borderId="6" xfId="0" applyBorder="1" applyAlignment="1">
      <alignment horizontal="justify" vertical="center"/>
    </xf>
    <xf numFmtId="0" fontId="44" fillId="0" borderId="15" xfId="0" applyFont="1" applyBorder="1" applyAlignment="1">
      <alignment horizontal="center" vertical="center" wrapText="1"/>
    </xf>
    <xf numFmtId="0" fontId="0" fillId="22" borderId="15" xfId="0" applyFill="1" applyBorder="1" applyAlignment="1">
      <alignment horizontal="justify" vertical="center"/>
    </xf>
    <xf numFmtId="0" fontId="0" fillId="0" borderId="12" xfId="0" applyBorder="1" applyAlignment="1">
      <alignment horizontal="center" vertical="center" wrapText="1"/>
    </xf>
    <xf numFmtId="0" fontId="0" fillId="0" borderId="12" xfId="0" applyBorder="1" applyAlignment="1">
      <alignment horizontal="justify" vertical="center" wrapText="1"/>
    </xf>
    <xf numFmtId="0" fontId="43" fillId="2" borderId="4" xfId="0" applyFont="1" applyFill="1" applyBorder="1" applyAlignment="1" applyProtection="1">
      <alignment horizontal="center" vertical="center" wrapText="1"/>
      <protection locked="0"/>
    </xf>
    <xf numFmtId="0" fontId="43" fillId="30" borderId="12" xfId="0" applyFont="1" applyFill="1" applyBorder="1" applyAlignment="1" applyProtection="1">
      <alignment horizontal="center" vertical="center" wrapText="1"/>
      <protection locked="0"/>
    </xf>
    <xf numFmtId="0" fontId="43" fillId="30" borderId="4" xfId="0" applyFont="1" applyFill="1" applyBorder="1" applyAlignment="1" applyProtection="1">
      <alignment horizontal="center" vertical="center" wrapText="1"/>
      <protection locked="0"/>
    </xf>
    <xf numFmtId="0" fontId="50" fillId="0" borderId="0" xfId="0" applyFont="1" applyAlignment="1">
      <alignment wrapText="1"/>
    </xf>
    <xf numFmtId="0" fontId="50" fillId="9" borderId="0" xfId="0" applyFont="1" applyFill="1" applyAlignment="1">
      <alignment wrapText="1"/>
    </xf>
    <xf numFmtId="0" fontId="0" fillId="9" borderId="0" xfId="0" applyFill="1" applyAlignment="1">
      <alignment wrapText="1"/>
    </xf>
    <xf numFmtId="0" fontId="0" fillId="0" borderId="0" xfId="0" applyAlignment="1">
      <alignment horizontal="center" vertical="center" wrapText="1"/>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0" fillId="0" borderId="4" xfId="0" applyBorder="1" applyAlignment="1">
      <alignment wrapText="1"/>
    </xf>
    <xf numFmtId="0" fontId="0" fillId="0" borderId="5" xfId="0" applyBorder="1" applyAlignment="1">
      <alignment wrapText="1"/>
    </xf>
    <xf numFmtId="0" fontId="40" fillId="0" borderId="4" xfId="0" applyFont="1" applyBorder="1" applyAlignment="1">
      <alignment horizontal="center" vertical="center" wrapText="1"/>
    </xf>
    <xf numFmtId="0" fontId="40" fillId="0" borderId="0" xfId="0" applyFont="1" applyAlignment="1">
      <alignment horizontal="center" vertical="center" wrapText="1"/>
    </xf>
    <xf numFmtId="0" fontId="0" fillId="0" borderId="6" xfId="0" applyBorder="1" applyAlignment="1">
      <alignment wrapText="1"/>
    </xf>
    <xf numFmtId="0" fontId="0" fillId="0" borderId="7" xfId="0" applyBorder="1" applyAlignment="1">
      <alignment wrapText="1"/>
    </xf>
    <xf numFmtId="0" fontId="42" fillId="4" borderId="15" xfId="0" applyFont="1" applyFill="1" applyBorder="1" applyAlignment="1" applyProtection="1">
      <alignment horizontal="center" vertical="center" wrapText="1"/>
      <protection locked="0"/>
    </xf>
    <xf numFmtId="0" fontId="3" fillId="4" borderId="15" xfId="0" applyFont="1" applyFill="1" applyBorder="1" applyAlignment="1" applyProtection="1">
      <alignment horizontal="center" vertical="center" wrapText="1"/>
      <protection locked="0"/>
    </xf>
    <xf numFmtId="0" fontId="3" fillId="2" borderId="12" xfId="0" applyFont="1" applyFill="1" applyBorder="1" applyAlignment="1" applyProtection="1">
      <alignment vertical="center" wrapText="1"/>
      <protection locked="0"/>
    </xf>
    <xf numFmtId="0" fontId="3" fillId="2" borderId="12" xfId="0" applyFont="1" applyFill="1" applyBorder="1" applyAlignment="1" applyProtection="1">
      <alignment horizontal="center" vertical="center" wrapText="1"/>
      <protection locked="0"/>
    </xf>
    <xf numFmtId="0" fontId="3" fillId="3" borderId="12" xfId="0" applyFont="1" applyFill="1" applyBorder="1" applyAlignment="1" applyProtection="1">
      <alignment vertical="center" wrapText="1"/>
      <protection locked="0"/>
    </xf>
    <xf numFmtId="0" fontId="3" fillId="3" borderId="4" xfId="0" applyFont="1" applyFill="1" applyBorder="1" applyAlignment="1" applyProtection="1">
      <alignment horizontal="center" vertical="center" wrapText="1"/>
      <protection locked="0"/>
    </xf>
    <xf numFmtId="9" fontId="0" fillId="9" borderId="0" xfId="2" applyFont="1" applyFill="1" applyAlignment="1">
      <alignment wrapText="1"/>
    </xf>
    <xf numFmtId="0" fontId="0" fillId="9" borderId="0" xfId="0" applyFill="1" applyAlignment="1">
      <alignment horizontal="center" vertical="center" wrapText="1"/>
    </xf>
    <xf numFmtId="0" fontId="0" fillId="9" borderId="0" xfId="0" applyFill="1" applyAlignment="1">
      <alignment horizontal="justify" vertical="top" wrapText="1"/>
    </xf>
    <xf numFmtId="9" fontId="0" fillId="0" borderId="0" xfId="2" applyFont="1" applyAlignment="1">
      <alignment wrapText="1"/>
    </xf>
    <xf numFmtId="0" fontId="0" fillId="0" borderId="0" xfId="0" applyAlignment="1">
      <alignment horizontal="justify" vertical="top" wrapText="1"/>
    </xf>
    <xf numFmtId="0" fontId="0" fillId="25" borderId="0" xfId="0" applyFill="1" applyAlignment="1">
      <alignment wrapText="1"/>
    </xf>
    <xf numFmtId="0" fontId="43" fillId="6" borderId="14" xfId="0" applyFont="1" applyFill="1" applyBorder="1" applyAlignment="1" applyProtection="1">
      <alignment horizontal="justify" vertical="center" wrapText="1"/>
      <protection locked="0"/>
    </xf>
    <xf numFmtId="0" fontId="43" fillId="6" borderId="14" xfId="0" applyFont="1" applyFill="1" applyBorder="1" applyAlignment="1" applyProtection="1">
      <alignment horizontal="center" vertical="center" wrapText="1"/>
      <protection locked="0"/>
    </xf>
    <xf numFmtId="0" fontId="43" fillId="26" borderId="14" xfId="0" applyFont="1" applyFill="1" applyBorder="1" applyAlignment="1" applyProtection="1">
      <alignment horizontal="center" vertical="center" wrapText="1"/>
      <protection locked="0"/>
    </xf>
    <xf numFmtId="0" fontId="43" fillId="30" borderId="14" xfId="0" applyFont="1" applyFill="1" applyBorder="1" applyAlignment="1" applyProtection="1">
      <alignment horizontal="center" vertical="center" wrapText="1"/>
      <protection locked="0"/>
    </xf>
    <xf numFmtId="0" fontId="43" fillId="30" borderId="1" xfId="0" applyFont="1" applyFill="1" applyBorder="1" applyAlignment="1" applyProtection="1">
      <alignment horizontal="center" vertical="center" wrapText="1"/>
      <protection locked="0"/>
    </xf>
    <xf numFmtId="0" fontId="43" fillId="6" borderId="14" xfId="0" applyFont="1" applyFill="1" applyBorder="1" applyAlignment="1" applyProtection="1">
      <alignment vertical="center" wrapText="1"/>
      <protection locked="0"/>
    </xf>
    <xf numFmtId="0" fontId="15" fillId="22" borderId="15" xfId="0" applyFont="1" applyFill="1" applyBorder="1" applyAlignment="1">
      <alignment horizontal="center" vertical="center" wrapText="1"/>
    </xf>
    <xf numFmtId="0" fontId="53" fillId="0" borderId="15" xfId="0" applyFont="1" applyBorder="1" applyAlignment="1">
      <alignment horizontal="justify" vertical="center" wrapText="1"/>
    </xf>
    <xf numFmtId="0" fontId="53" fillId="0" borderId="15" xfId="0" applyFont="1" applyBorder="1" applyAlignment="1">
      <alignment horizontal="center" vertical="center" wrapText="1"/>
    </xf>
    <xf numFmtId="0" fontId="53" fillId="9" borderId="15" xfId="0" applyFont="1" applyFill="1" applyBorder="1" applyAlignment="1">
      <alignment horizontal="justify" vertical="center" wrapText="1"/>
    </xf>
    <xf numFmtId="0" fontId="54" fillId="9" borderId="15" xfId="0" applyFont="1" applyFill="1" applyBorder="1" applyAlignment="1">
      <alignment horizontal="justify" vertical="center" wrapText="1"/>
    </xf>
    <xf numFmtId="0" fontId="55" fillId="9" borderId="15" xfId="0" applyFont="1" applyFill="1" applyBorder="1" applyAlignment="1">
      <alignment horizontal="justify" vertical="center" wrapText="1"/>
    </xf>
    <xf numFmtId="0" fontId="53" fillId="9" borderId="15" xfId="0" applyFont="1" applyFill="1" applyBorder="1" applyAlignment="1" applyProtection="1">
      <alignment horizontal="justify" vertical="center" wrapText="1"/>
      <protection hidden="1"/>
    </xf>
    <xf numFmtId="0" fontId="53" fillId="24" borderId="15" xfId="0" applyFont="1" applyFill="1" applyBorder="1" applyAlignment="1">
      <alignment horizontal="justify" vertical="center" wrapText="1"/>
    </xf>
    <xf numFmtId="0" fontId="53" fillId="0" borderId="15" xfId="0" applyFont="1" applyBorder="1" applyAlignment="1" applyProtection="1">
      <alignment horizontal="center" vertical="center" wrapText="1"/>
      <protection hidden="1"/>
    </xf>
    <xf numFmtId="9" fontId="53" fillId="9" borderId="15" xfId="2" applyFont="1" applyFill="1" applyBorder="1" applyAlignment="1">
      <alignment horizontal="center" vertical="center" wrapText="1"/>
    </xf>
    <xf numFmtId="0" fontId="53" fillId="9" borderId="15" xfId="0" applyFont="1" applyFill="1" applyBorder="1" applyAlignment="1">
      <alignment horizontal="center" vertical="center" wrapText="1"/>
    </xf>
    <xf numFmtId="9" fontId="53" fillId="0" borderId="15" xfId="2" applyFont="1" applyBorder="1" applyAlignment="1">
      <alignment horizontal="center" vertical="center" wrapText="1"/>
    </xf>
    <xf numFmtId="0" fontId="53" fillId="0" borderId="15" xfId="0" applyFont="1" applyBorder="1" applyAlignment="1" applyProtection="1">
      <alignment horizontal="center" vertical="center" wrapText="1"/>
      <protection locked="0"/>
    </xf>
    <xf numFmtId="9" fontId="53" fillId="0" borderId="15" xfId="2" applyFont="1" applyFill="1" applyBorder="1" applyAlignment="1" applyProtection="1">
      <alignment horizontal="center" vertical="center" wrapText="1"/>
      <protection locked="0"/>
    </xf>
    <xf numFmtId="9" fontId="53" fillId="0" borderId="15" xfId="0" applyNumberFormat="1" applyFont="1" applyBorder="1" applyAlignment="1">
      <alignment horizontal="center" vertical="center" wrapText="1"/>
    </xf>
    <xf numFmtId="0" fontId="53" fillId="11" borderId="15" xfId="0" applyFont="1" applyFill="1" applyBorder="1" applyAlignment="1">
      <alignment horizontal="center" vertical="center" wrapText="1"/>
    </xf>
    <xf numFmtId="0" fontId="53" fillId="22" borderId="15" xfId="0" applyFont="1" applyFill="1" applyBorder="1" applyAlignment="1">
      <alignment horizontal="center" vertical="center" wrapText="1"/>
    </xf>
    <xf numFmtId="0" fontId="56" fillId="0" borderId="15" xfId="0" applyFont="1" applyBorder="1" applyAlignment="1">
      <alignment wrapText="1"/>
    </xf>
    <xf numFmtId="0" fontId="53" fillId="9" borderId="15" xfId="0" applyFont="1" applyFill="1" applyBorder="1" applyAlignment="1" applyProtection="1">
      <alignment horizontal="justify" vertical="center" wrapText="1"/>
      <protection locked="0"/>
    </xf>
    <xf numFmtId="0" fontId="56" fillId="9" borderId="15" xfId="0" applyFont="1" applyFill="1" applyBorder="1" applyAlignment="1">
      <alignment wrapText="1"/>
    </xf>
    <xf numFmtId="0" fontId="53" fillId="9" borderId="15" xfId="3" applyFont="1" applyFill="1" applyBorder="1" applyAlignment="1" applyProtection="1">
      <alignment horizontal="justify" vertical="center" wrapText="1"/>
      <protection locked="0"/>
    </xf>
    <xf numFmtId="0" fontId="53" fillId="0" borderId="15" xfId="3" applyFont="1" applyBorder="1" applyAlignment="1" applyProtection="1">
      <alignment horizontal="justify" vertical="center" wrapText="1"/>
      <protection locked="0"/>
    </xf>
    <xf numFmtId="0" fontId="53" fillId="9" borderId="15" xfId="0" applyFont="1" applyFill="1" applyBorder="1" applyAlignment="1">
      <alignment vertical="center" wrapText="1"/>
    </xf>
    <xf numFmtId="0" fontId="53" fillId="0" borderId="15" xfId="0" applyFont="1" applyBorder="1" applyAlignment="1">
      <alignment vertical="center" wrapText="1"/>
    </xf>
    <xf numFmtId="9" fontId="53" fillId="9" borderId="15" xfId="0" applyNumberFormat="1" applyFont="1" applyFill="1" applyBorder="1" applyAlignment="1" applyProtection="1">
      <alignment horizontal="justify" vertical="center" wrapText="1"/>
      <protection locked="0"/>
    </xf>
    <xf numFmtId="0" fontId="53" fillId="0" borderId="15" xfId="3" quotePrefix="1" applyFont="1" applyBorder="1" applyAlignment="1" applyProtection="1">
      <alignment horizontal="justify" vertical="center" wrapText="1"/>
      <protection locked="0"/>
    </xf>
    <xf numFmtId="0" fontId="53" fillId="10" borderId="15" xfId="0" applyFont="1" applyFill="1" applyBorder="1" applyAlignment="1">
      <alignment vertical="center" wrapText="1"/>
    </xf>
    <xf numFmtId="0" fontId="53" fillId="23" borderId="15" xfId="0" applyFont="1" applyFill="1" applyBorder="1" applyAlignment="1">
      <alignment horizontal="justify" vertical="center" wrapText="1"/>
    </xf>
    <xf numFmtId="0" fontId="53" fillId="23" borderId="15" xfId="0" applyFont="1" applyFill="1" applyBorder="1" applyAlignment="1">
      <alignment horizontal="center" vertical="center" wrapText="1"/>
    </xf>
    <xf numFmtId="0" fontId="53" fillId="24" borderId="15" xfId="0" applyFont="1" applyFill="1" applyBorder="1" applyAlignment="1">
      <alignment horizontal="center" vertical="center" wrapText="1"/>
    </xf>
    <xf numFmtId="0" fontId="53" fillId="22" borderId="15" xfId="0" applyFont="1" applyFill="1" applyBorder="1" applyAlignment="1">
      <alignment vertical="center" wrapText="1"/>
    </xf>
    <xf numFmtId="0" fontId="53" fillId="9" borderId="15" xfId="0" quotePrefix="1" applyFont="1" applyFill="1" applyBorder="1" applyAlignment="1" applyProtection="1">
      <alignment horizontal="justify" vertical="center" wrapText="1"/>
      <protection locked="0"/>
    </xf>
    <xf numFmtId="0" fontId="53" fillId="9" borderId="15" xfId="0" quotePrefix="1" applyFont="1" applyFill="1" applyBorder="1" applyAlignment="1">
      <alignment horizontal="justify" vertical="center" wrapText="1"/>
    </xf>
    <xf numFmtId="0" fontId="53" fillId="27" borderId="15" xfId="0" applyFont="1" applyFill="1" applyBorder="1" applyAlignment="1">
      <alignment horizontal="center" vertical="center" wrapText="1"/>
    </xf>
    <xf numFmtId="0" fontId="53" fillId="9" borderId="15" xfId="3" quotePrefix="1" applyFont="1" applyFill="1" applyBorder="1" applyAlignment="1" applyProtection="1">
      <alignment horizontal="justify" vertical="center" wrapText="1"/>
      <protection locked="0"/>
    </xf>
    <xf numFmtId="0" fontId="53" fillId="28" borderId="15" xfId="0" applyFont="1" applyFill="1" applyBorder="1" applyAlignment="1">
      <alignment horizontal="center" vertical="center" wrapText="1"/>
    </xf>
    <xf numFmtId="0" fontId="53" fillId="28" borderId="15" xfId="3" quotePrefix="1" applyFont="1" applyFill="1" applyBorder="1" applyAlignment="1" applyProtection="1">
      <alignment horizontal="justify" vertical="center" wrapText="1"/>
      <protection locked="0"/>
    </xf>
    <xf numFmtId="0" fontId="53" fillId="28" borderId="15" xfId="0" applyFont="1" applyFill="1" applyBorder="1" applyAlignment="1">
      <alignment horizontal="justify" vertical="center" wrapText="1"/>
    </xf>
    <xf numFmtId="0" fontId="57" fillId="9" borderId="15" xfId="0" applyFont="1" applyFill="1" applyBorder="1" applyAlignment="1">
      <alignment horizontal="center" vertical="center" wrapText="1"/>
    </xf>
    <xf numFmtId="0" fontId="57" fillId="0" borderId="15" xfId="0" applyFont="1" applyBorder="1" applyAlignment="1">
      <alignment horizontal="justify" vertical="center" wrapText="1"/>
    </xf>
    <xf numFmtId="0" fontId="15" fillId="0" borderId="15" xfId="0" applyFont="1" applyBorder="1" applyAlignment="1">
      <alignment horizontal="justify" vertical="center" wrapText="1"/>
    </xf>
    <xf numFmtId="0" fontId="15" fillId="22" borderId="15" xfId="0" applyFont="1" applyFill="1" applyBorder="1" applyAlignment="1">
      <alignment horizontal="left" vertical="center" wrapText="1"/>
    </xf>
    <xf numFmtId="0" fontId="53" fillId="29" borderId="15" xfId="0" applyFont="1" applyFill="1" applyBorder="1" applyAlignment="1">
      <alignment horizontal="center" vertical="center" wrapText="1"/>
    </xf>
    <xf numFmtId="0" fontId="41" fillId="2" borderId="1" xfId="0" applyFont="1" applyFill="1" applyBorder="1" applyAlignment="1" applyProtection="1">
      <alignment horizontal="center" vertical="center" wrapText="1"/>
      <protection locked="0"/>
    </xf>
    <xf numFmtId="0" fontId="41" fillId="2" borderId="2" xfId="0" applyFont="1" applyFill="1" applyBorder="1" applyAlignment="1" applyProtection="1">
      <alignment horizontal="center" vertical="center" wrapText="1"/>
      <protection locked="0"/>
    </xf>
    <xf numFmtId="0" fontId="41" fillId="2" borderId="6"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0" fontId="42" fillId="3" borderId="1" xfId="0" applyFont="1" applyFill="1" applyBorder="1" applyAlignment="1" applyProtection="1">
      <alignment horizontal="center" vertical="center" wrapText="1"/>
      <protection locked="0"/>
    </xf>
    <xf numFmtId="0" fontId="42" fillId="3" borderId="2" xfId="0" applyFont="1" applyFill="1" applyBorder="1" applyAlignment="1" applyProtection="1">
      <alignment horizontal="center" vertical="center" wrapText="1"/>
      <protection locked="0"/>
    </xf>
    <xf numFmtId="0" fontId="42" fillId="3" borderId="6" xfId="0" applyFont="1" applyFill="1" applyBorder="1" applyAlignment="1" applyProtection="1">
      <alignment horizontal="center" vertical="center" wrapText="1"/>
      <protection locked="0"/>
    </xf>
    <xf numFmtId="0" fontId="42" fillId="3" borderId="7" xfId="0" applyFont="1" applyFill="1" applyBorder="1" applyAlignment="1" applyProtection="1">
      <alignment horizontal="center" vertical="center" wrapText="1"/>
      <protection locked="0"/>
    </xf>
    <xf numFmtId="0" fontId="42" fillId="4" borderId="9" xfId="0" applyFont="1" applyFill="1" applyBorder="1" applyAlignment="1" applyProtection="1">
      <alignment horizontal="center" vertical="center" wrapText="1"/>
      <protection locked="0"/>
    </xf>
    <xf numFmtId="0" fontId="42" fillId="4" borderId="10" xfId="0" applyFont="1" applyFill="1" applyBorder="1" applyAlignment="1" applyProtection="1">
      <alignment horizontal="center" vertical="center" wrapText="1"/>
      <protection locked="0"/>
    </xf>
    <xf numFmtId="0" fontId="40" fillId="0" borderId="15" xfId="0" applyFont="1" applyBorder="1" applyAlignment="1">
      <alignment horizontal="center" vertical="center" wrapText="1"/>
    </xf>
    <xf numFmtId="0" fontId="49" fillId="0" borderId="15" xfId="0" applyFont="1" applyBorder="1" applyAlignment="1">
      <alignment horizontal="center" vertical="center" wrapText="1"/>
    </xf>
    <xf numFmtId="0" fontId="43" fillId="6" borderId="9" xfId="0" applyFont="1" applyFill="1" applyBorder="1" applyAlignment="1" applyProtection="1">
      <alignment horizontal="center" vertical="center" wrapText="1"/>
      <protection locked="0"/>
    </xf>
    <xf numFmtId="0" fontId="43" fillId="6" borderId="10" xfId="0" applyFont="1" applyFill="1" applyBorder="1" applyAlignment="1" applyProtection="1">
      <alignment horizontal="center" vertical="center" wrapText="1"/>
      <protection locked="0"/>
    </xf>
    <xf numFmtId="0" fontId="43" fillId="6" borderId="11"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3" fillId="4" borderId="10" xfId="0" applyFont="1" applyFill="1" applyBorder="1" applyAlignment="1" applyProtection="1">
      <alignment horizontal="center" vertical="center" wrapText="1"/>
      <protection locked="0"/>
    </xf>
    <xf numFmtId="0" fontId="51" fillId="7" borderId="9" xfId="0" applyFont="1" applyFill="1" applyBorder="1" applyAlignment="1">
      <alignment horizontal="center" vertical="center" wrapText="1"/>
    </xf>
    <xf numFmtId="0" fontId="51" fillId="7" borderId="11" xfId="0" applyFont="1" applyFill="1" applyBorder="1" applyAlignment="1">
      <alignment horizontal="center" vertical="center" wrapText="1"/>
    </xf>
    <xf numFmtId="0" fontId="42" fillId="6" borderId="9" xfId="0" applyFont="1" applyFill="1" applyBorder="1" applyAlignment="1" applyProtection="1">
      <alignment horizontal="center" vertical="center" wrapText="1"/>
      <protection locked="0"/>
    </xf>
    <xf numFmtId="0" fontId="42" fillId="6" borderId="10" xfId="0" applyFont="1" applyFill="1" applyBorder="1" applyAlignment="1" applyProtection="1">
      <alignment horizontal="center" vertical="center" wrapText="1"/>
      <protection locked="0"/>
    </xf>
    <xf numFmtId="0" fontId="42" fillId="6" borderId="11" xfId="0" applyFont="1" applyFill="1" applyBorder="1" applyAlignment="1" applyProtection="1">
      <alignment horizontal="center" vertical="center" wrapText="1"/>
      <protection locked="0"/>
    </xf>
    <xf numFmtId="0" fontId="2" fillId="25" borderId="15" xfId="0" applyFont="1" applyFill="1" applyBorder="1" applyAlignment="1" applyProtection="1">
      <alignment horizontal="center" vertical="center" wrapText="1"/>
      <protection locked="0"/>
    </xf>
    <xf numFmtId="0" fontId="2" fillId="25" borderId="9" xfId="0" applyFont="1" applyFill="1" applyBorder="1" applyAlignment="1" applyProtection="1">
      <alignment horizontal="center" vertical="center" wrapText="1"/>
      <protection locked="0"/>
    </xf>
    <xf numFmtId="0" fontId="2" fillId="25" borderId="10" xfId="0" applyFont="1" applyFill="1" applyBorder="1" applyAlignment="1" applyProtection="1">
      <alignment horizontal="center" vertical="center" wrapText="1"/>
      <protection locked="0"/>
    </xf>
    <xf numFmtId="0" fontId="2" fillId="25" borderId="11" xfId="0" applyFont="1" applyFill="1" applyBorder="1" applyAlignment="1" applyProtection="1">
      <alignment horizontal="center" vertical="center" wrapText="1"/>
      <protection locked="0"/>
    </xf>
    <xf numFmtId="0" fontId="51" fillId="7" borderId="24" xfId="0" applyFont="1" applyFill="1" applyBorder="1" applyAlignment="1">
      <alignment horizontal="center" vertical="center" wrapText="1"/>
    </xf>
    <xf numFmtId="0" fontId="52" fillId="7" borderId="22" xfId="0" applyFont="1" applyFill="1" applyBorder="1" applyAlignment="1">
      <alignment horizontal="center" vertical="center" wrapText="1"/>
    </xf>
    <xf numFmtId="0" fontId="52" fillId="7" borderId="23" xfId="0" applyFont="1" applyFill="1" applyBorder="1" applyAlignment="1">
      <alignment horizontal="center" vertical="center" wrapText="1"/>
    </xf>
    <xf numFmtId="0" fontId="52" fillId="7" borderId="14" xfId="0" applyFont="1" applyFill="1" applyBorder="1" applyAlignment="1">
      <alignment horizontal="center" vertical="center" wrapText="1"/>
    </xf>
    <xf numFmtId="0" fontId="52" fillId="7" borderId="12" xfId="0" applyFont="1" applyFill="1" applyBorder="1" applyAlignment="1">
      <alignment horizontal="center" vertical="center" wrapText="1"/>
    </xf>
    <xf numFmtId="0" fontId="44" fillId="0" borderId="15"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13" xfId="0" applyFont="1" applyBorder="1" applyAlignment="1">
      <alignment horizontal="center" vertical="center" wrapText="1"/>
    </xf>
    <xf numFmtId="0" fontId="21" fillId="6" borderId="15" xfId="0" applyFont="1" applyFill="1" applyBorder="1" applyAlignment="1" applyProtection="1">
      <alignment horizontal="center" vertical="center" wrapText="1"/>
      <protection locked="0"/>
    </xf>
    <xf numFmtId="0" fontId="17" fillId="7" borderId="15" xfId="0" applyFont="1" applyFill="1" applyBorder="1" applyAlignment="1" applyProtection="1">
      <alignment horizontal="center" vertical="center" wrapText="1"/>
      <protection locked="0"/>
    </xf>
    <xf numFmtId="0" fontId="17" fillId="7" borderId="15" xfId="0" applyFont="1" applyFill="1" applyBorder="1" applyAlignment="1" applyProtection="1">
      <alignment horizontal="center" vertical="center"/>
      <protection locked="0"/>
    </xf>
    <xf numFmtId="0" fontId="17" fillId="4" borderId="15" xfId="0" applyFont="1" applyFill="1" applyBorder="1" applyAlignment="1" applyProtection="1">
      <alignment horizontal="center" vertical="center"/>
      <protection locked="0"/>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2" fillId="14" borderId="15" xfId="0" applyFont="1" applyFill="1" applyBorder="1" applyAlignment="1" applyProtection="1">
      <alignment horizontal="center" vertical="center" wrapText="1"/>
      <protection locked="0"/>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0" xfId="0" applyFont="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16" fillId="2" borderId="15" xfId="0" applyFont="1" applyFill="1" applyBorder="1" applyAlignment="1" applyProtection="1">
      <alignment horizontal="center" vertical="center"/>
      <protection locked="0"/>
    </xf>
    <xf numFmtId="0" fontId="16" fillId="3" borderId="15" xfId="0" applyFont="1"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9" fillId="13" borderId="15" xfId="0" applyFont="1" applyFill="1" applyBorder="1" applyAlignment="1">
      <alignment horizontal="center" vertical="center"/>
    </xf>
    <xf numFmtId="0" fontId="20" fillId="6" borderId="15"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protection locked="0"/>
    </xf>
    <xf numFmtId="0" fontId="1" fillId="4" borderId="15" xfId="0" applyFont="1" applyFill="1" applyBorder="1" applyAlignment="1" applyProtection="1">
      <alignment horizontal="center" vertical="center" wrapText="1"/>
      <protection locked="0"/>
    </xf>
    <xf numFmtId="0" fontId="22" fillId="14" borderId="9" xfId="0" applyFont="1" applyFill="1" applyBorder="1" applyAlignment="1" applyProtection="1">
      <alignment horizontal="center" vertical="center" wrapText="1"/>
      <protection locked="0"/>
    </xf>
    <xf numFmtId="0" fontId="17" fillId="12" borderId="15" xfId="0" applyFont="1" applyFill="1" applyBorder="1" applyAlignment="1" applyProtection="1">
      <alignment horizontal="center" vertical="center" wrapText="1"/>
      <protection locked="0"/>
    </xf>
    <xf numFmtId="0" fontId="17" fillId="5" borderId="15" xfId="0" applyFont="1" applyFill="1" applyBorder="1" applyAlignment="1" applyProtection="1">
      <alignment horizontal="center" vertical="center" wrapText="1"/>
      <protection locked="0"/>
    </xf>
    <xf numFmtId="0" fontId="18" fillId="12" borderId="15" xfId="0" applyFont="1" applyFill="1" applyBorder="1" applyAlignment="1" applyProtection="1">
      <alignment horizontal="center" vertical="center" wrapText="1"/>
      <protection locked="0"/>
    </xf>
    <xf numFmtId="0" fontId="17" fillId="18" borderId="15" xfId="0" applyFont="1" applyFill="1" applyBorder="1" applyAlignment="1" applyProtection="1">
      <alignment horizontal="center" vertical="center" wrapText="1"/>
      <protection locked="0"/>
    </xf>
    <xf numFmtId="0" fontId="1" fillId="15" borderId="9" xfId="0" applyFont="1" applyFill="1" applyBorder="1" applyAlignment="1">
      <alignment horizontal="center" vertical="center"/>
    </xf>
    <xf numFmtId="0" fontId="1" fillId="15" borderId="11" xfId="0" applyFont="1" applyFill="1" applyBorder="1" applyAlignment="1">
      <alignment horizontal="center" vertical="center"/>
    </xf>
    <xf numFmtId="0" fontId="1" fillId="15" borderId="9"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1" fillId="15" borderId="11" xfId="0" applyFont="1" applyFill="1" applyBorder="1" applyAlignment="1">
      <alignment horizontal="center" vertical="center" wrapText="1"/>
    </xf>
    <xf numFmtId="0" fontId="1" fillId="15" borderId="10" xfId="0" applyFont="1" applyFill="1" applyBorder="1" applyAlignment="1">
      <alignment horizontal="center" vertical="center"/>
    </xf>
    <xf numFmtId="0" fontId="1" fillId="15" borderId="15" xfId="0" applyFont="1" applyFill="1" applyBorder="1" applyAlignment="1">
      <alignment horizontal="center" vertical="center"/>
    </xf>
    <xf numFmtId="0" fontId="1" fillId="15" borderId="15" xfId="0" applyFont="1" applyFill="1" applyBorder="1" applyAlignment="1">
      <alignment horizontal="center" vertical="center" wrapText="1"/>
    </xf>
    <xf numFmtId="0" fontId="1" fillId="15" borderId="7" xfId="0" applyFont="1" applyFill="1" applyBorder="1" applyAlignment="1">
      <alignment horizontal="center" vertical="center"/>
    </xf>
  </cellXfs>
  <cellStyles count="4">
    <cellStyle name="Normal" xfId="0" builtinId="0"/>
    <cellStyle name="Normal_Matriz de Riesgos Servidores-v2" xfId="3" xr:uid="{00000000-0005-0000-0000-000001000000}"/>
    <cellStyle name="Normal_Matriz de Riesgos y Graficas" xfId="1" xr:uid="{00000000-0005-0000-0000-000002000000}"/>
    <cellStyle name="Porcentaje" xfId="2" builtinId="5"/>
  </cellStyles>
  <dxfs count="91">
    <dxf>
      <fill>
        <patternFill>
          <bgColor indexed="52"/>
        </patternFill>
      </fill>
    </dxf>
    <dxf>
      <fill>
        <patternFill>
          <bgColor indexed="10"/>
        </patternFill>
      </fill>
    </dxf>
    <dxf>
      <fill>
        <patternFill>
          <bgColor indexed="13"/>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rgb="FF00B050"/>
        </patternFill>
      </fill>
    </dxf>
    <dxf>
      <fill>
        <patternFill>
          <bgColor rgb="FFFFFF00"/>
        </patternFill>
      </fill>
    </dxf>
    <dxf>
      <fill>
        <patternFill>
          <bgColor rgb="FFE28700"/>
        </patternFill>
      </fill>
    </dxf>
    <dxf>
      <fill>
        <patternFill>
          <bgColor rgb="FFFF0000"/>
        </patternFill>
      </fill>
    </dxf>
    <dxf>
      <fill>
        <patternFill>
          <bgColor indexed="10"/>
        </patternFill>
      </fill>
    </dxf>
    <dxf>
      <fill>
        <patternFill>
          <bgColor indexed="52"/>
        </patternFill>
      </fill>
    </dxf>
    <dxf>
      <fill>
        <patternFill>
          <bgColor indexed="13"/>
        </patternFill>
      </fill>
    </dxf>
    <dxf>
      <fill>
        <patternFill>
          <bgColor indexed="13"/>
        </patternFill>
      </fill>
    </dxf>
    <dxf>
      <fill>
        <patternFill>
          <bgColor indexed="10"/>
        </patternFill>
      </fill>
    </dxf>
    <dxf>
      <fill>
        <patternFill>
          <bgColor indexed="52"/>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indexed="13"/>
        </patternFill>
      </fill>
    </dxf>
    <dxf>
      <fill>
        <patternFill>
          <bgColor indexed="52"/>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rgb="FFFF0000"/>
        </patternFill>
      </fill>
    </dxf>
    <dxf>
      <fill>
        <patternFill>
          <bgColor rgb="FF00B050"/>
        </patternFill>
      </fill>
    </dxf>
    <dxf>
      <fill>
        <patternFill>
          <bgColor rgb="FFFFFF00"/>
        </patternFill>
      </fill>
    </dxf>
    <dxf>
      <fill>
        <patternFill>
          <bgColor rgb="FFE28700"/>
        </patternFill>
      </fill>
    </dxf>
    <dxf>
      <fill>
        <patternFill>
          <bgColor indexed="52"/>
        </patternFill>
      </fill>
    </dxf>
    <dxf>
      <fill>
        <patternFill>
          <bgColor indexed="13"/>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E3900"/>
        </patternFill>
      </fill>
    </dxf>
    <dxf>
      <fill>
        <patternFill>
          <bgColor rgb="FFFFFF00"/>
        </patternFill>
      </fill>
    </dxf>
    <dxf>
      <fill>
        <patternFill>
          <bgColor rgb="FF00B050"/>
        </patternFill>
      </fill>
    </dxf>
    <dxf>
      <fill>
        <patternFill>
          <bgColor rgb="FF00CC00"/>
        </patternFill>
      </fill>
    </dxf>
    <dxf>
      <fill>
        <patternFill>
          <bgColor rgb="FF0099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63700"/>
        </patternFill>
      </fill>
    </dxf>
    <dxf>
      <fill>
        <patternFill>
          <bgColor rgb="FFFFFF00"/>
        </patternFill>
      </fill>
    </dxf>
    <dxf>
      <fill>
        <patternFill>
          <bgColor rgb="FF00B050"/>
        </patternFill>
      </fill>
    </dxf>
  </dxfs>
  <tableStyles count="1" defaultTableStyle="TableStyleMedium2" defaultPivotStyle="PivotStyleLight16">
    <tableStyle name="Invisible" pivot="0" table="0" count="0" xr9:uid="{00000000-0011-0000-FFFF-FFFF00000000}"/>
  </tableStyles>
  <colors>
    <mruColors>
      <color rgb="FFD92529"/>
      <color rgb="FF009900"/>
      <color rgb="FF00CC00"/>
      <color rgb="FF961A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13</xdr:row>
      <xdr:rowOff>0</xdr:rowOff>
    </xdr:from>
    <xdr:to>
      <xdr:col>4</xdr:col>
      <xdr:colOff>304800</xdr:colOff>
      <xdr:row>14</xdr:row>
      <xdr:rowOff>147713</xdr:rowOff>
    </xdr:to>
    <xdr:sp macro="" textlink="">
      <xdr:nvSpPr>
        <xdr:cNvPr id="2" name="AutoShape 136" descr="https://www.medellin.gov.co/isolucion/Grafvinetas/alcald%C3%ADa%2098%20x%20610.jpg">
          <a:extLst>
            <a:ext uri="{FF2B5EF4-FFF2-40B4-BE49-F238E27FC236}">
              <a16:creationId xmlns:a16="http://schemas.microsoft.com/office/drawing/2014/main" id="{D1ED765A-A7B5-487A-B99A-969E27E61EFF}"/>
            </a:ext>
          </a:extLst>
        </xdr:cNvPr>
        <xdr:cNvSpPr>
          <a:spLocks noChangeAspect="1" noChangeArrowheads="1"/>
        </xdr:cNvSpPr>
      </xdr:nvSpPr>
      <xdr:spPr bwMode="auto">
        <a:xfrm>
          <a:off x="8496300" y="1628775"/>
          <a:ext cx="304800" cy="547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2000250</xdr:colOff>
          <xdr:row>1</xdr:row>
          <xdr:rowOff>95250</xdr:rowOff>
        </xdr:from>
        <xdr:to>
          <xdr:col>2</xdr:col>
          <xdr:colOff>123825</xdr:colOff>
          <xdr:row>4</xdr:row>
          <xdr:rowOff>457200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SGC2/Documentos%20compartidos/3.Riesgos/Riesgos_2024/F-MC-20_Formato_Gestion_Riesgos%20Asesor&#237;a%20construcci&#243;n%20de%20escenarios%20depor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órmulas "/>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387"/>
  <sheetViews>
    <sheetView showGridLines="0" tabSelected="1" view="pageBreakPreview" topLeftCell="A127" zoomScale="60" zoomScaleNormal="80" workbookViewId="0">
      <selection activeCell="E129" sqref="E129"/>
    </sheetView>
  </sheetViews>
  <sheetFormatPr defaultColWidth="11.42578125" defaultRowHeight="24" customHeight="1"/>
  <cols>
    <col min="1" max="1" width="26.42578125" style="33" customWidth="1"/>
    <col min="2" max="2" width="29.28515625" style="33" customWidth="1"/>
    <col min="3" max="3" width="45.28515625" style="33" customWidth="1"/>
    <col min="4" max="4" width="29.28515625" style="33" customWidth="1"/>
    <col min="5" max="5" width="38.28515625" style="33" customWidth="1"/>
    <col min="6" max="7" width="31.7109375" style="33" customWidth="1"/>
    <col min="8" max="8" width="23.28515625" style="33" customWidth="1"/>
    <col min="9" max="9" width="31.7109375" style="33" customWidth="1"/>
    <col min="10" max="10" width="22.7109375" style="33" customWidth="1"/>
    <col min="11" max="11" width="15.85546875" style="190" customWidth="1"/>
    <col min="12" max="12" width="19.28515625" style="33" customWidth="1"/>
    <col min="13" max="13" width="11.5703125" style="190" customWidth="1"/>
    <col min="14" max="14" width="16.85546875" style="33" customWidth="1"/>
    <col min="15" max="15" width="11.42578125" style="190" customWidth="1"/>
    <col min="16" max="16" width="39.5703125" style="33" customWidth="1"/>
    <col min="17" max="17" width="20" style="169" customWidth="1"/>
    <col min="18" max="18" width="20.140625" style="191" customWidth="1"/>
    <col min="19" max="19" width="18.85546875" style="33" customWidth="1"/>
    <col min="20" max="20" width="18.140625" style="33" customWidth="1"/>
    <col min="21" max="21" width="19.28515625" style="192" customWidth="1"/>
    <col min="22" max="22" width="23.7109375" style="192" customWidth="1"/>
    <col min="23" max="23" width="23.5703125" style="192" customWidth="1"/>
    <col min="24" max="24" width="20.85546875" style="192" customWidth="1"/>
    <col min="25" max="25" width="25.140625" style="192" customWidth="1"/>
    <col min="26" max="26" width="24.42578125" style="33" customWidth="1"/>
    <col min="27" max="27" width="23.85546875" style="33" customWidth="1"/>
    <col min="28" max="28" width="11.5703125" style="33" customWidth="1"/>
    <col min="29" max="29" width="22.140625" style="33" customWidth="1"/>
    <col min="30" max="30" width="18.85546875" style="33" customWidth="1"/>
    <col min="31" max="31" width="14.7109375" style="33" customWidth="1"/>
    <col min="32" max="32" width="11.5703125" style="33" customWidth="1"/>
    <col min="33" max="44" width="66" style="33" customWidth="1"/>
    <col min="45" max="45" width="15" style="33" customWidth="1"/>
    <col min="46" max="16384" width="11.42578125" style="33"/>
  </cols>
  <sheetData>
    <row r="1" spans="1:45" ht="15" hidden="1">
      <c r="K1" s="33"/>
      <c r="M1" s="33"/>
      <c r="O1" s="33"/>
      <c r="Q1" s="33"/>
      <c r="R1" s="33"/>
      <c r="U1" s="33"/>
      <c r="V1" s="33"/>
      <c r="W1" s="33"/>
      <c r="X1" s="33"/>
      <c r="Y1" s="33"/>
    </row>
    <row r="2" spans="1:45" ht="18" hidden="1" customHeight="1">
      <c r="A2" s="170"/>
      <c r="B2" s="171"/>
      <c r="C2" s="171"/>
      <c r="D2" s="172"/>
      <c r="E2" s="173" t="s">
        <v>0</v>
      </c>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row>
    <row r="3" spans="1:45" ht="14.45" hidden="1" customHeight="1">
      <c r="A3" s="175"/>
      <c r="D3" s="176"/>
      <c r="E3" s="177"/>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4" spans="1:45" ht="14.45" hidden="1" customHeight="1">
      <c r="A4" s="175"/>
      <c r="D4" s="176"/>
      <c r="E4" s="177"/>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row>
    <row r="5" spans="1:45" ht="14.45" customHeight="1">
      <c r="A5" s="175"/>
      <c r="E5" s="252" t="s">
        <v>1</v>
      </c>
      <c r="F5" s="252"/>
      <c r="G5" s="252"/>
      <c r="H5" s="252"/>
      <c r="I5" s="252"/>
      <c r="J5" s="252"/>
      <c r="K5" s="252"/>
      <c r="L5" s="252"/>
      <c r="M5" s="252" t="s">
        <v>2</v>
      </c>
      <c r="N5" s="252"/>
      <c r="O5" s="252"/>
      <c r="P5" s="252"/>
      <c r="Q5" s="252"/>
      <c r="R5" s="252"/>
      <c r="S5" s="252"/>
      <c r="T5" s="252"/>
      <c r="U5" s="252"/>
      <c r="V5" s="252"/>
      <c r="W5" s="252"/>
      <c r="X5" s="252"/>
      <c r="Y5" s="252"/>
      <c r="Z5" s="252"/>
      <c r="AA5" s="253" t="s">
        <v>3</v>
      </c>
      <c r="AB5" s="253"/>
      <c r="AC5" s="253"/>
      <c r="AD5" s="253"/>
      <c r="AE5" s="253"/>
      <c r="AF5" s="253"/>
    </row>
    <row r="6" spans="1:45" ht="14.45" customHeight="1">
      <c r="A6" s="175"/>
      <c r="E6" s="252"/>
      <c r="F6" s="252"/>
      <c r="G6" s="252"/>
      <c r="H6" s="252"/>
      <c r="I6" s="252"/>
      <c r="J6" s="252"/>
      <c r="K6" s="252"/>
      <c r="L6" s="252"/>
      <c r="M6" s="252"/>
      <c r="N6" s="252"/>
      <c r="O6" s="252"/>
      <c r="P6" s="252"/>
      <c r="Q6" s="252"/>
      <c r="R6" s="252"/>
      <c r="S6" s="252"/>
      <c r="T6" s="252"/>
      <c r="U6" s="252"/>
      <c r="V6" s="252"/>
      <c r="W6" s="252"/>
      <c r="X6" s="252"/>
      <c r="Y6" s="252"/>
      <c r="Z6" s="252"/>
      <c r="AA6" s="253"/>
      <c r="AB6" s="253"/>
      <c r="AC6" s="253"/>
      <c r="AD6" s="253"/>
      <c r="AE6" s="253"/>
      <c r="AF6" s="253"/>
    </row>
    <row r="7" spans="1:45" ht="14.45" customHeight="1">
      <c r="A7" s="175"/>
      <c r="E7" s="252"/>
      <c r="F7" s="252"/>
      <c r="G7" s="252"/>
      <c r="H7" s="252"/>
      <c r="I7" s="252"/>
      <c r="J7" s="252"/>
      <c r="K7" s="252"/>
      <c r="L7" s="252"/>
      <c r="M7" s="252"/>
      <c r="N7" s="252"/>
      <c r="O7" s="252"/>
      <c r="P7" s="252"/>
      <c r="Q7" s="252"/>
      <c r="R7" s="252"/>
      <c r="S7" s="252"/>
      <c r="T7" s="252"/>
      <c r="U7" s="252"/>
      <c r="V7" s="252"/>
      <c r="W7" s="252"/>
      <c r="X7" s="252"/>
      <c r="Y7" s="252"/>
      <c r="Z7" s="252"/>
      <c r="AA7" s="253"/>
      <c r="AB7" s="253"/>
      <c r="AC7" s="253"/>
      <c r="AD7" s="253"/>
      <c r="AE7" s="253"/>
      <c r="AF7" s="253"/>
    </row>
    <row r="8" spans="1:45" ht="14.45" customHeight="1">
      <c r="A8" s="175"/>
      <c r="E8" s="252"/>
      <c r="F8" s="252"/>
      <c r="G8" s="252"/>
      <c r="H8" s="252"/>
      <c r="I8" s="252"/>
      <c r="J8" s="252"/>
      <c r="K8" s="252"/>
      <c r="L8" s="252"/>
      <c r="M8" s="252"/>
      <c r="N8" s="252"/>
      <c r="O8" s="252"/>
      <c r="P8" s="252"/>
      <c r="Q8" s="252"/>
      <c r="R8" s="252"/>
      <c r="S8" s="252"/>
      <c r="T8" s="252"/>
      <c r="U8" s="252"/>
      <c r="V8" s="252"/>
      <c r="W8" s="252"/>
      <c r="X8" s="252"/>
      <c r="Y8" s="252"/>
      <c r="Z8" s="252"/>
      <c r="AA8" s="253"/>
      <c r="AB8" s="253"/>
      <c r="AC8" s="253"/>
      <c r="AD8" s="253"/>
      <c r="AE8" s="253"/>
      <c r="AF8" s="253"/>
    </row>
    <row r="9" spans="1:45" ht="14.45" customHeight="1">
      <c r="A9" s="175"/>
      <c r="E9" s="252"/>
      <c r="F9" s="252"/>
      <c r="G9" s="252"/>
      <c r="H9" s="252"/>
      <c r="I9" s="252"/>
      <c r="J9" s="252"/>
      <c r="K9" s="252"/>
      <c r="L9" s="252"/>
      <c r="M9" s="252"/>
      <c r="N9" s="252"/>
      <c r="O9" s="252"/>
      <c r="P9" s="252"/>
      <c r="Q9" s="252"/>
      <c r="R9" s="252"/>
      <c r="S9" s="252"/>
      <c r="T9" s="252"/>
      <c r="U9" s="252"/>
      <c r="V9" s="252"/>
      <c r="W9" s="252"/>
      <c r="X9" s="252"/>
      <c r="Y9" s="252"/>
      <c r="Z9" s="252"/>
      <c r="AA9" s="253"/>
      <c r="AB9" s="253"/>
      <c r="AC9" s="253"/>
      <c r="AD9" s="253"/>
      <c r="AE9" s="253"/>
      <c r="AF9" s="253"/>
    </row>
    <row r="10" spans="1:45" ht="14.45" customHeight="1">
      <c r="A10" s="175"/>
      <c r="E10" s="252"/>
      <c r="F10" s="252"/>
      <c r="G10" s="252"/>
      <c r="H10" s="252"/>
      <c r="I10" s="252"/>
      <c r="J10" s="252"/>
      <c r="K10" s="252"/>
      <c r="L10" s="252"/>
      <c r="M10" s="252"/>
      <c r="N10" s="252"/>
      <c r="O10" s="252"/>
      <c r="P10" s="252"/>
      <c r="Q10" s="252"/>
      <c r="R10" s="252"/>
      <c r="S10" s="252"/>
      <c r="T10" s="252"/>
      <c r="U10" s="252"/>
      <c r="V10" s="252"/>
      <c r="W10" s="252"/>
      <c r="X10" s="252"/>
      <c r="Y10" s="252"/>
      <c r="Z10" s="252"/>
      <c r="AA10" s="253"/>
      <c r="AB10" s="253"/>
      <c r="AC10" s="253"/>
      <c r="AD10" s="253"/>
      <c r="AE10" s="253"/>
      <c r="AF10" s="253"/>
    </row>
    <row r="11" spans="1:45" ht="14.45" customHeight="1">
      <c r="A11" s="179"/>
      <c r="B11" s="180"/>
      <c r="C11" s="180"/>
      <c r="D11" s="180"/>
      <c r="E11" s="252"/>
      <c r="F11" s="252"/>
      <c r="G11" s="252"/>
      <c r="H11" s="252"/>
      <c r="I11" s="252"/>
      <c r="J11" s="252"/>
      <c r="K11" s="252"/>
      <c r="L11" s="252"/>
      <c r="M11" s="252"/>
      <c r="N11" s="252"/>
      <c r="O11" s="252"/>
      <c r="P11" s="252"/>
      <c r="Q11" s="252"/>
      <c r="R11" s="252"/>
      <c r="S11" s="252"/>
      <c r="T11" s="252"/>
      <c r="U11" s="252"/>
      <c r="V11" s="252"/>
      <c r="W11" s="252"/>
      <c r="X11" s="252"/>
      <c r="Y11" s="252"/>
      <c r="Z11" s="252"/>
      <c r="AA11" s="253"/>
      <c r="AB11" s="253"/>
      <c r="AC11" s="253"/>
      <c r="AD11" s="253"/>
      <c r="AE11" s="253"/>
      <c r="AF11" s="253"/>
    </row>
    <row r="12" spans="1:45" ht="14.45" customHeight="1">
      <c r="K12" s="33"/>
      <c r="M12" s="33"/>
      <c r="O12" s="33"/>
      <c r="Q12" s="33"/>
      <c r="R12" s="33"/>
      <c r="U12" s="33"/>
      <c r="V12" s="33"/>
      <c r="W12" s="33"/>
      <c r="X12" s="33"/>
      <c r="Y12" s="33"/>
    </row>
    <row r="13" spans="1:45" ht="15">
      <c r="K13" s="33"/>
      <c r="M13" s="33"/>
      <c r="O13" s="33"/>
      <c r="Q13" s="33"/>
      <c r="R13" s="33"/>
      <c r="U13" s="33"/>
      <c r="V13" s="33"/>
      <c r="W13" s="33"/>
      <c r="X13" s="33"/>
      <c r="Y13" s="33"/>
    </row>
    <row r="14" spans="1:45" ht="31.9" customHeight="1">
      <c r="A14" s="242" t="s">
        <v>4</v>
      </c>
      <c r="B14" s="243"/>
      <c r="C14" s="243"/>
      <c r="D14" s="243"/>
      <c r="E14" s="243"/>
      <c r="F14" s="243"/>
      <c r="G14" s="243"/>
      <c r="H14" s="243"/>
      <c r="I14" s="243"/>
      <c r="J14" s="246" t="s">
        <v>5</v>
      </c>
      <c r="K14" s="247"/>
      <c r="L14" s="247"/>
      <c r="M14" s="247"/>
      <c r="N14" s="247"/>
      <c r="O14" s="247"/>
      <c r="P14" s="250" t="s">
        <v>6</v>
      </c>
      <c r="Q14" s="251"/>
      <c r="R14" s="251"/>
      <c r="S14" s="251"/>
      <c r="T14" s="251"/>
      <c r="U14" s="251"/>
      <c r="V14" s="251"/>
      <c r="W14" s="251"/>
      <c r="X14" s="251"/>
      <c r="Y14" s="251"/>
      <c r="Z14" s="251"/>
      <c r="AA14" s="251"/>
      <c r="AB14" s="251"/>
      <c r="AC14" s="251"/>
      <c r="AD14" s="251"/>
      <c r="AE14" s="251"/>
      <c r="AF14" s="181"/>
    </row>
    <row r="15" spans="1:45" ht="18" customHeight="1">
      <c r="A15" s="244"/>
      <c r="B15" s="245"/>
      <c r="C15" s="245"/>
      <c r="D15" s="245"/>
      <c r="E15" s="245"/>
      <c r="F15" s="245"/>
      <c r="G15" s="245"/>
      <c r="H15" s="245"/>
      <c r="I15" s="245"/>
      <c r="J15" s="248"/>
      <c r="K15" s="249"/>
      <c r="L15" s="249"/>
      <c r="M15" s="249"/>
      <c r="N15" s="249"/>
      <c r="O15" s="249"/>
      <c r="P15" s="254"/>
      <c r="Q15" s="255"/>
      <c r="R15" s="255"/>
      <c r="S15" s="255"/>
      <c r="T15" s="256"/>
      <c r="U15" s="257" t="s">
        <v>7</v>
      </c>
      <c r="V15" s="258"/>
      <c r="W15" s="258"/>
      <c r="X15" s="258"/>
      <c r="Y15" s="258"/>
      <c r="Z15" s="258"/>
      <c r="AA15" s="258"/>
      <c r="AB15" s="258"/>
      <c r="AC15" s="258"/>
      <c r="AD15" s="258"/>
      <c r="AE15" s="258"/>
      <c r="AF15" s="182"/>
      <c r="AG15" s="259" t="s">
        <v>8</v>
      </c>
      <c r="AH15" s="260"/>
      <c r="AI15" s="259" t="s">
        <v>9</v>
      </c>
      <c r="AJ15" s="260"/>
      <c r="AK15" s="259" t="s">
        <v>10</v>
      </c>
      <c r="AL15" s="260"/>
      <c r="AM15" s="259" t="s">
        <v>11</v>
      </c>
      <c r="AN15" s="260"/>
      <c r="AO15" s="259" t="s">
        <v>12</v>
      </c>
      <c r="AP15" s="260"/>
      <c r="AQ15" s="259" t="s">
        <v>13</v>
      </c>
      <c r="AR15" s="268"/>
      <c r="AS15" s="269" t="s">
        <v>14</v>
      </c>
    </row>
    <row r="16" spans="1:45" ht="31.9" customHeight="1">
      <c r="A16" s="183"/>
      <c r="B16" s="183"/>
      <c r="C16" s="183"/>
      <c r="D16" s="183"/>
      <c r="E16" s="183"/>
      <c r="F16" s="184"/>
      <c r="G16" s="184"/>
      <c r="H16" s="184"/>
      <c r="I16" s="184"/>
      <c r="J16" s="185"/>
      <c r="K16" s="185"/>
      <c r="L16" s="185"/>
      <c r="M16" s="185"/>
      <c r="N16" s="185"/>
      <c r="O16" s="186"/>
      <c r="P16" s="261" t="s">
        <v>15</v>
      </c>
      <c r="Q16" s="262"/>
      <c r="R16" s="263"/>
      <c r="S16" s="264" t="s">
        <v>16</v>
      </c>
      <c r="T16" s="264"/>
      <c r="U16" s="264" t="s">
        <v>16</v>
      </c>
      <c r="V16" s="264"/>
      <c r="W16" s="265" t="s">
        <v>17</v>
      </c>
      <c r="X16" s="266"/>
      <c r="Y16" s="267"/>
      <c r="Z16" s="120"/>
      <c r="AA16" s="121"/>
      <c r="AB16" s="121"/>
      <c r="AC16" s="121"/>
      <c r="AD16" s="121"/>
      <c r="AE16" s="122"/>
      <c r="AF16" s="121"/>
      <c r="AG16" s="271" t="s">
        <v>18</v>
      </c>
      <c r="AH16" s="271" t="s">
        <v>19</v>
      </c>
      <c r="AI16" s="271" t="s">
        <v>18</v>
      </c>
      <c r="AJ16" s="271" t="s">
        <v>19</v>
      </c>
      <c r="AK16" s="271" t="s">
        <v>18</v>
      </c>
      <c r="AL16" s="271" t="s">
        <v>19</v>
      </c>
      <c r="AM16" s="271" t="s">
        <v>18</v>
      </c>
      <c r="AN16" s="271" t="s">
        <v>19</v>
      </c>
      <c r="AO16" s="271" t="s">
        <v>18</v>
      </c>
      <c r="AP16" s="271" t="s">
        <v>19</v>
      </c>
      <c r="AQ16" s="271" t="s">
        <v>18</v>
      </c>
      <c r="AR16" s="271" t="s">
        <v>19</v>
      </c>
      <c r="AS16" s="270"/>
    </row>
    <row r="17" spans="1:45" ht="216.75" customHeight="1">
      <c r="A17" s="123" t="s">
        <v>20</v>
      </c>
      <c r="B17" s="123" t="s">
        <v>21</v>
      </c>
      <c r="C17" s="123" t="s">
        <v>22</v>
      </c>
      <c r="D17" s="123" t="s">
        <v>23</v>
      </c>
      <c r="E17" s="123" t="s">
        <v>24</v>
      </c>
      <c r="F17" s="123" t="s">
        <v>25</v>
      </c>
      <c r="G17" s="123" t="s">
        <v>26</v>
      </c>
      <c r="H17" s="163" t="s">
        <v>27</v>
      </c>
      <c r="I17" s="163" t="s">
        <v>28</v>
      </c>
      <c r="J17" s="124" t="s">
        <v>29</v>
      </c>
      <c r="K17" s="164" t="s">
        <v>30</v>
      </c>
      <c r="L17" s="124" t="s">
        <v>31</v>
      </c>
      <c r="M17" s="164" t="s">
        <v>32</v>
      </c>
      <c r="N17" s="164" t="s">
        <v>33</v>
      </c>
      <c r="O17" s="165" t="s">
        <v>34</v>
      </c>
      <c r="P17" s="193" t="s">
        <v>35</v>
      </c>
      <c r="Q17" s="194" t="s">
        <v>36</v>
      </c>
      <c r="R17" s="194" t="s">
        <v>37</v>
      </c>
      <c r="S17" s="195" t="s">
        <v>38</v>
      </c>
      <c r="T17" s="195" t="s">
        <v>39</v>
      </c>
      <c r="U17" s="196" t="s">
        <v>40</v>
      </c>
      <c r="V17" s="196" t="s">
        <v>41</v>
      </c>
      <c r="W17" s="195" t="s">
        <v>42</v>
      </c>
      <c r="X17" s="195" t="s">
        <v>43</v>
      </c>
      <c r="Y17" s="195" t="s">
        <v>44</v>
      </c>
      <c r="Z17" s="196" t="s">
        <v>45</v>
      </c>
      <c r="AA17" s="196" t="s">
        <v>46</v>
      </c>
      <c r="AB17" s="196" t="s">
        <v>30</v>
      </c>
      <c r="AC17" s="194" t="s">
        <v>47</v>
      </c>
      <c r="AD17" s="196" t="s">
        <v>32</v>
      </c>
      <c r="AE17" s="197" t="s">
        <v>48</v>
      </c>
      <c r="AF17" s="198" t="s">
        <v>49</v>
      </c>
      <c r="AG17" s="272"/>
      <c r="AH17" s="272"/>
      <c r="AI17" s="272"/>
      <c r="AJ17" s="272"/>
      <c r="AK17" s="272"/>
      <c r="AL17" s="272"/>
      <c r="AM17" s="272"/>
      <c r="AN17" s="272"/>
      <c r="AO17" s="272"/>
      <c r="AP17" s="272"/>
      <c r="AQ17" s="272"/>
      <c r="AR17" s="272"/>
      <c r="AS17" s="270"/>
    </row>
    <row r="18" spans="1:45" s="166" customFormat="1" ht="195" customHeight="1">
      <c r="A18" s="199" t="s">
        <v>50</v>
      </c>
      <c r="B18" s="199" t="s">
        <v>51</v>
      </c>
      <c r="C18" s="200" t="s">
        <v>52</v>
      </c>
      <c r="D18" s="201" t="s">
        <v>53</v>
      </c>
      <c r="E18" s="202" t="s">
        <v>54</v>
      </c>
      <c r="F18" s="203" t="s">
        <v>55</v>
      </c>
      <c r="G18" s="204" t="s">
        <v>56</v>
      </c>
      <c r="H18" s="205" t="s">
        <v>57</v>
      </c>
      <c r="I18" s="206" t="s">
        <v>58</v>
      </c>
      <c r="J18" s="207" t="s">
        <v>59</v>
      </c>
      <c r="K18" s="208">
        <v>0.8</v>
      </c>
      <c r="L18" s="207" t="s">
        <v>60</v>
      </c>
      <c r="M18" s="208">
        <v>0.8</v>
      </c>
      <c r="N18" s="209" t="s">
        <v>61</v>
      </c>
      <c r="O18" s="210">
        <v>0.64</v>
      </c>
      <c r="P18" s="200" t="s">
        <v>62</v>
      </c>
      <c r="Q18" s="201" t="s">
        <v>63</v>
      </c>
      <c r="R18" s="200" t="s">
        <v>64</v>
      </c>
      <c r="S18" s="211" t="s">
        <v>65</v>
      </c>
      <c r="T18" s="211" t="s">
        <v>66</v>
      </c>
      <c r="U18" s="212">
        <v>0.25</v>
      </c>
      <c r="V18" s="212">
        <v>0.15</v>
      </c>
      <c r="W18" s="209" t="s">
        <v>67</v>
      </c>
      <c r="X18" s="209" t="s">
        <v>68</v>
      </c>
      <c r="Y18" s="209" t="s">
        <v>69</v>
      </c>
      <c r="Z18" s="213">
        <v>0.36</v>
      </c>
      <c r="AA18" s="214" t="s">
        <v>70</v>
      </c>
      <c r="AB18" s="210">
        <v>0.2</v>
      </c>
      <c r="AC18" s="211" t="s">
        <v>60</v>
      </c>
      <c r="AD18" s="210">
        <v>0.8</v>
      </c>
      <c r="AE18" s="201" t="s">
        <v>71</v>
      </c>
      <c r="AF18" s="215" t="s">
        <v>72</v>
      </c>
      <c r="AG18" s="216" t="s">
        <v>73</v>
      </c>
      <c r="AH18" s="216" t="s">
        <v>74</v>
      </c>
      <c r="AI18" s="216" t="s">
        <v>73</v>
      </c>
      <c r="AJ18" s="216" t="s">
        <v>75</v>
      </c>
      <c r="AK18" s="216" t="s">
        <v>73</v>
      </c>
      <c r="AL18" s="216" t="s">
        <v>76</v>
      </c>
      <c r="AM18" s="216" t="s">
        <v>77</v>
      </c>
      <c r="AN18" s="216" t="s">
        <v>78</v>
      </c>
      <c r="AO18" s="216" t="s">
        <v>77</v>
      </c>
      <c r="AP18" s="216" t="s">
        <v>79</v>
      </c>
      <c r="AQ18" s="216" t="s">
        <v>77</v>
      </c>
      <c r="AR18" s="216" t="s">
        <v>80</v>
      </c>
      <c r="AS18" s="216" t="s">
        <v>81</v>
      </c>
    </row>
    <row r="19" spans="1:45" s="166" customFormat="1" ht="195" customHeight="1">
      <c r="A19" s="199" t="s">
        <v>50</v>
      </c>
      <c r="B19" s="199" t="s">
        <v>82</v>
      </c>
      <c r="C19" s="200" t="s">
        <v>52</v>
      </c>
      <c r="D19" s="201" t="s">
        <v>53</v>
      </c>
      <c r="E19" s="202" t="s">
        <v>83</v>
      </c>
      <c r="F19" s="203" t="s">
        <v>84</v>
      </c>
      <c r="G19" s="204" t="s">
        <v>85</v>
      </c>
      <c r="H19" s="202" t="s">
        <v>57</v>
      </c>
      <c r="I19" s="206" t="s">
        <v>58</v>
      </c>
      <c r="J19" s="207" t="s">
        <v>59</v>
      </c>
      <c r="K19" s="210">
        <v>0.8</v>
      </c>
      <c r="L19" s="207" t="s">
        <v>60</v>
      </c>
      <c r="M19" s="210">
        <v>0.8</v>
      </c>
      <c r="N19" s="209" t="s">
        <v>61</v>
      </c>
      <c r="O19" s="210">
        <v>0.64</v>
      </c>
      <c r="P19" s="200" t="s">
        <v>86</v>
      </c>
      <c r="Q19" s="201" t="s">
        <v>87</v>
      </c>
      <c r="R19" s="200" t="s">
        <v>64</v>
      </c>
      <c r="S19" s="211" t="s">
        <v>65</v>
      </c>
      <c r="T19" s="211" t="s">
        <v>66</v>
      </c>
      <c r="U19" s="212">
        <v>0.25</v>
      </c>
      <c r="V19" s="212">
        <v>0.15</v>
      </c>
      <c r="W19" s="209" t="s">
        <v>67</v>
      </c>
      <c r="X19" s="209" t="s">
        <v>68</v>
      </c>
      <c r="Y19" s="209" t="s">
        <v>69</v>
      </c>
      <c r="Z19" s="213">
        <v>0.36</v>
      </c>
      <c r="AA19" s="214" t="s">
        <v>70</v>
      </c>
      <c r="AB19" s="210">
        <v>0.2</v>
      </c>
      <c r="AC19" s="211" t="s">
        <v>60</v>
      </c>
      <c r="AD19" s="210">
        <v>0.8</v>
      </c>
      <c r="AE19" s="201" t="s">
        <v>71</v>
      </c>
      <c r="AF19" s="215" t="s">
        <v>72</v>
      </c>
      <c r="AG19" s="216" t="s">
        <v>73</v>
      </c>
      <c r="AH19" s="216" t="s">
        <v>88</v>
      </c>
      <c r="AI19" s="216" t="s">
        <v>73</v>
      </c>
      <c r="AJ19" s="216" t="s">
        <v>89</v>
      </c>
      <c r="AK19" s="216" t="s">
        <v>73</v>
      </c>
      <c r="AL19" s="216" t="s">
        <v>90</v>
      </c>
      <c r="AM19" s="216" t="s">
        <v>77</v>
      </c>
      <c r="AN19" s="216" t="s">
        <v>78</v>
      </c>
      <c r="AO19" s="216" t="s">
        <v>77</v>
      </c>
      <c r="AP19" s="216" t="s">
        <v>91</v>
      </c>
      <c r="AQ19" s="216" t="s">
        <v>77</v>
      </c>
      <c r="AR19" s="216" t="s">
        <v>92</v>
      </c>
      <c r="AS19" s="216" t="s">
        <v>81</v>
      </c>
    </row>
    <row r="20" spans="1:45" s="166" customFormat="1" ht="195" customHeight="1">
      <c r="A20" s="199" t="s">
        <v>93</v>
      </c>
      <c r="B20" s="199" t="s">
        <v>94</v>
      </c>
      <c r="C20" s="200" t="s">
        <v>95</v>
      </c>
      <c r="D20" s="201" t="s">
        <v>96</v>
      </c>
      <c r="E20" s="202" t="s">
        <v>97</v>
      </c>
      <c r="F20" s="203" t="s">
        <v>98</v>
      </c>
      <c r="G20" s="204" t="s">
        <v>99</v>
      </c>
      <c r="H20" s="202" t="s">
        <v>57</v>
      </c>
      <c r="I20" s="206" t="s">
        <v>58</v>
      </c>
      <c r="J20" s="207" t="s">
        <v>100</v>
      </c>
      <c r="K20" s="210">
        <v>0.6</v>
      </c>
      <c r="L20" s="207" t="s">
        <v>101</v>
      </c>
      <c r="M20" s="210">
        <v>0.6</v>
      </c>
      <c r="N20" s="209" t="s">
        <v>102</v>
      </c>
      <c r="O20" s="210">
        <v>0.36</v>
      </c>
      <c r="P20" s="200" t="s">
        <v>103</v>
      </c>
      <c r="Q20" s="201" t="s">
        <v>104</v>
      </c>
      <c r="R20" s="200" t="s">
        <v>105</v>
      </c>
      <c r="S20" s="211" t="s">
        <v>65</v>
      </c>
      <c r="T20" s="211" t="s">
        <v>66</v>
      </c>
      <c r="U20" s="212">
        <v>0.25</v>
      </c>
      <c r="V20" s="212">
        <v>0.15</v>
      </c>
      <c r="W20" s="209" t="s">
        <v>106</v>
      </c>
      <c r="X20" s="209" t="s">
        <v>68</v>
      </c>
      <c r="Y20" s="209" t="s">
        <v>69</v>
      </c>
      <c r="Z20" s="213">
        <v>0.36</v>
      </c>
      <c r="AA20" s="214" t="s">
        <v>107</v>
      </c>
      <c r="AB20" s="210">
        <v>0.2</v>
      </c>
      <c r="AC20" s="211" t="s">
        <v>108</v>
      </c>
      <c r="AD20" s="210">
        <v>0.4</v>
      </c>
      <c r="AE20" s="201" t="s">
        <v>109</v>
      </c>
      <c r="AF20" s="215" t="s">
        <v>72</v>
      </c>
      <c r="AG20" s="216" t="s">
        <v>73</v>
      </c>
      <c r="AH20" s="216" t="s">
        <v>110</v>
      </c>
      <c r="AI20" s="216" t="s">
        <v>73</v>
      </c>
      <c r="AJ20" s="216" t="s">
        <v>111</v>
      </c>
      <c r="AK20" s="216" t="s">
        <v>73</v>
      </c>
      <c r="AL20" s="216" t="s">
        <v>112</v>
      </c>
      <c r="AM20" s="216" t="s">
        <v>73</v>
      </c>
      <c r="AN20" s="216" t="s">
        <v>113</v>
      </c>
      <c r="AO20" s="216" t="s">
        <v>73</v>
      </c>
      <c r="AP20" s="216" t="s">
        <v>114</v>
      </c>
      <c r="AQ20" s="216" t="s">
        <v>73</v>
      </c>
      <c r="AR20" s="216" t="s">
        <v>115</v>
      </c>
      <c r="AS20" s="216" t="s">
        <v>81</v>
      </c>
    </row>
    <row r="21" spans="1:45" s="167" customFormat="1" ht="195" customHeight="1">
      <c r="A21" s="209" t="s">
        <v>93</v>
      </c>
      <c r="B21" s="201" t="s">
        <v>116</v>
      </c>
      <c r="C21" s="202" t="s">
        <v>95</v>
      </c>
      <c r="D21" s="209" t="s">
        <v>96</v>
      </c>
      <c r="E21" s="202" t="s">
        <v>117</v>
      </c>
      <c r="F21" s="202" t="s">
        <v>118</v>
      </c>
      <c r="G21" s="202" t="s">
        <v>119</v>
      </c>
      <c r="H21" s="202" t="s">
        <v>57</v>
      </c>
      <c r="I21" s="217" t="s">
        <v>58</v>
      </c>
      <c r="J21" s="207" t="s">
        <v>100</v>
      </c>
      <c r="K21" s="210">
        <v>0.6</v>
      </c>
      <c r="L21" s="207" t="s">
        <v>101</v>
      </c>
      <c r="M21" s="210">
        <v>0.6</v>
      </c>
      <c r="N21" s="209" t="s">
        <v>102</v>
      </c>
      <c r="O21" s="210">
        <v>0.36</v>
      </c>
      <c r="P21" s="200" t="s">
        <v>120</v>
      </c>
      <c r="Q21" s="201" t="s">
        <v>104</v>
      </c>
      <c r="R21" s="200" t="s">
        <v>121</v>
      </c>
      <c r="S21" s="211" t="s">
        <v>65</v>
      </c>
      <c r="T21" s="211" t="s">
        <v>66</v>
      </c>
      <c r="U21" s="212">
        <v>0.25</v>
      </c>
      <c r="V21" s="212">
        <v>0.15</v>
      </c>
      <c r="W21" s="211" t="s">
        <v>106</v>
      </c>
      <c r="X21" s="211" t="s">
        <v>68</v>
      </c>
      <c r="Y21" s="211" t="s">
        <v>69</v>
      </c>
      <c r="Z21" s="213">
        <v>0.36</v>
      </c>
      <c r="AA21" s="214" t="s">
        <v>107</v>
      </c>
      <c r="AB21" s="210">
        <v>0.2</v>
      </c>
      <c r="AC21" s="211" t="s">
        <v>108</v>
      </c>
      <c r="AD21" s="210">
        <v>0.4</v>
      </c>
      <c r="AE21" s="201" t="s">
        <v>109</v>
      </c>
      <c r="AF21" s="201" t="s">
        <v>72</v>
      </c>
      <c r="AG21" s="218" t="s">
        <v>73</v>
      </c>
      <c r="AH21" s="218" t="s">
        <v>110</v>
      </c>
      <c r="AI21" s="218" t="s">
        <v>73</v>
      </c>
      <c r="AJ21" s="218" t="s">
        <v>111</v>
      </c>
      <c r="AK21" s="218" t="s">
        <v>73</v>
      </c>
      <c r="AL21" s="218" t="s">
        <v>122</v>
      </c>
      <c r="AM21" s="218" t="s">
        <v>73</v>
      </c>
      <c r="AN21" s="218" t="s">
        <v>113</v>
      </c>
      <c r="AO21" s="218" t="s">
        <v>73</v>
      </c>
      <c r="AP21" s="218" t="s">
        <v>123</v>
      </c>
      <c r="AQ21" s="218" t="s">
        <v>73</v>
      </c>
      <c r="AR21" s="218" t="s">
        <v>124</v>
      </c>
      <c r="AS21" s="218" t="s">
        <v>81</v>
      </c>
    </row>
    <row r="22" spans="1:45" s="168" customFormat="1" ht="195" customHeight="1">
      <c r="A22" s="209" t="s">
        <v>93</v>
      </c>
      <c r="B22" s="201" t="s">
        <v>125</v>
      </c>
      <c r="C22" s="202" t="s">
        <v>95</v>
      </c>
      <c r="D22" s="209" t="s">
        <v>96</v>
      </c>
      <c r="E22" s="202" t="s">
        <v>126</v>
      </c>
      <c r="F22" s="219" t="s">
        <v>118</v>
      </c>
      <c r="G22" s="219" t="s">
        <v>127</v>
      </c>
      <c r="H22" s="219" t="s">
        <v>57</v>
      </c>
      <c r="I22" s="219" t="s">
        <v>58</v>
      </c>
      <c r="J22" s="201" t="s">
        <v>100</v>
      </c>
      <c r="K22" s="210">
        <v>0.6</v>
      </c>
      <c r="L22" s="201" t="s">
        <v>101</v>
      </c>
      <c r="M22" s="210">
        <v>0.6</v>
      </c>
      <c r="N22" s="209" t="s">
        <v>102</v>
      </c>
      <c r="O22" s="210">
        <v>0.36</v>
      </c>
      <c r="P22" s="219" t="s">
        <v>128</v>
      </c>
      <c r="Q22" s="201" t="s">
        <v>104</v>
      </c>
      <c r="R22" s="200" t="s">
        <v>121</v>
      </c>
      <c r="S22" s="201" t="s">
        <v>65</v>
      </c>
      <c r="T22" s="201" t="s">
        <v>66</v>
      </c>
      <c r="U22" s="212">
        <v>0.25</v>
      </c>
      <c r="V22" s="212">
        <v>0.15</v>
      </c>
      <c r="W22" s="201" t="s">
        <v>106</v>
      </c>
      <c r="X22" s="201" t="s">
        <v>68</v>
      </c>
      <c r="Y22" s="201" t="s">
        <v>69</v>
      </c>
      <c r="Z22" s="213">
        <v>0.36</v>
      </c>
      <c r="AA22" s="214" t="s">
        <v>100</v>
      </c>
      <c r="AB22" s="210">
        <v>0.4</v>
      </c>
      <c r="AC22" s="201" t="s">
        <v>108</v>
      </c>
      <c r="AD22" s="210">
        <v>0.4</v>
      </c>
      <c r="AE22" s="201" t="s">
        <v>102</v>
      </c>
      <c r="AF22" s="201" t="s">
        <v>72</v>
      </c>
      <c r="AG22" s="218" t="s">
        <v>73</v>
      </c>
      <c r="AH22" s="218" t="s">
        <v>110</v>
      </c>
      <c r="AI22" s="218" t="s">
        <v>73</v>
      </c>
      <c r="AJ22" s="218" t="s">
        <v>111</v>
      </c>
      <c r="AK22" s="218" t="s">
        <v>73</v>
      </c>
      <c r="AL22" s="218" t="s">
        <v>122</v>
      </c>
      <c r="AM22" s="218" t="s">
        <v>73</v>
      </c>
      <c r="AN22" s="218" t="s">
        <v>113</v>
      </c>
      <c r="AO22" s="218" t="s">
        <v>73</v>
      </c>
      <c r="AP22" s="218" t="s">
        <v>123</v>
      </c>
      <c r="AQ22" s="218" t="s">
        <v>73</v>
      </c>
      <c r="AR22" s="218" t="s">
        <v>129</v>
      </c>
      <c r="AS22" s="218" t="s">
        <v>81</v>
      </c>
    </row>
    <row r="23" spans="1:45" s="168" customFormat="1" ht="195" customHeight="1">
      <c r="A23" s="209" t="s">
        <v>130</v>
      </c>
      <c r="B23" s="201" t="s">
        <v>131</v>
      </c>
      <c r="C23" s="202" t="s">
        <v>132</v>
      </c>
      <c r="D23" s="209" t="s">
        <v>133</v>
      </c>
      <c r="E23" s="202" t="s">
        <v>134</v>
      </c>
      <c r="F23" s="219" t="s">
        <v>135</v>
      </c>
      <c r="G23" s="219" t="s">
        <v>136</v>
      </c>
      <c r="H23" s="219" t="s">
        <v>57</v>
      </c>
      <c r="I23" s="219" t="s">
        <v>58</v>
      </c>
      <c r="J23" s="209" t="s">
        <v>100</v>
      </c>
      <c r="K23" s="210">
        <v>0.6</v>
      </c>
      <c r="L23" s="209" t="s">
        <v>101</v>
      </c>
      <c r="M23" s="210">
        <v>0.6</v>
      </c>
      <c r="N23" s="209" t="s">
        <v>102</v>
      </c>
      <c r="O23" s="210">
        <v>0.36</v>
      </c>
      <c r="P23" s="219" t="s">
        <v>137</v>
      </c>
      <c r="Q23" s="201" t="s">
        <v>138</v>
      </c>
      <c r="R23" s="200" t="s">
        <v>139</v>
      </c>
      <c r="S23" s="201" t="s">
        <v>65</v>
      </c>
      <c r="T23" s="201" t="s">
        <v>66</v>
      </c>
      <c r="U23" s="212">
        <v>0.25</v>
      </c>
      <c r="V23" s="212">
        <v>0.15</v>
      </c>
      <c r="W23" s="201" t="s">
        <v>106</v>
      </c>
      <c r="X23" s="201" t="s">
        <v>68</v>
      </c>
      <c r="Y23" s="201" t="s">
        <v>69</v>
      </c>
      <c r="Z23" s="213">
        <v>0.36</v>
      </c>
      <c r="AA23" s="214" t="s">
        <v>107</v>
      </c>
      <c r="AB23" s="210">
        <v>0.2</v>
      </c>
      <c r="AC23" s="209" t="s">
        <v>108</v>
      </c>
      <c r="AD23" s="210">
        <v>0.4</v>
      </c>
      <c r="AE23" s="201" t="s">
        <v>109</v>
      </c>
      <c r="AF23" s="209" t="s">
        <v>72</v>
      </c>
      <c r="AG23" s="218" t="s">
        <v>73</v>
      </c>
      <c r="AH23" s="218" t="s">
        <v>140</v>
      </c>
      <c r="AI23" s="218" t="s">
        <v>73</v>
      </c>
      <c r="AJ23" s="218" t="s">
        <v>140</v>
      </c>
      <c r="AK23" s="218" t="s">
        <v>73</v>
      </c>
      <c r="AL23" s="218" t="s">
        <v>141</v>
      </c>
      <c r="AM23" s="218" t="s">
        <v>73</v>
      </c>
      <c r="AN23" s="218" t="s">
        <v>142</v>
      </c>
      <c r="AO23" s="218" t="s">
        <v>73</v>
      </c>
      <c r="AP23" s="218" t="s">
        <v>143</v>
      </c>
      <c r="AQ23" s="218" t="s">
        <v>73</v>
      </c>
      <c r="AR23" s="218" t="s">
        <v>144</v>
      </c>
      <c r="AS23" s="218" t="s">
        <v>81</v>
      </c>
    </row>
    <row r="24" spans="1:45" s="168" customFormat="1" ht="195" customHeight="1">
      <c r="A24" s="209" t="s">
        <v>130</v>
      </c>
      <c r="B24" s="201" t="s">
        <v>145</v>
      </c>
      <c r="C24" s="202" t="s">
        <v>132</v>
      </c>
      <c r="D24" s="209" t="s">
        <v>133</v>
      </c>
      <c r="E24" s="202" t="s">
        <v>146</v>
      </c>
      <c r="F24" s="217" t="s">
        <v>147</v>
      </c>
      <c r="G24" s="217" t="s">
        <v>148</v>
      </c>
      <c r="H24" s="217" t="s">
        <v>57</v>
      </c>
      <c r="I24" s="217" t="s">
        <v>149</v>
      </c>
      <c r="J24" s="201" t="s">
        <v>100</v>
      </c>
      <c r="K24" s="210">
        <v>0.6</v>
      </c>
      <c r="L24" s="201" t="s">
        <v>101</v>
      </c>
      <c r="M24" s="210">
        <v>0.6</v>
      </c>
      <c r="N24" s="209" t="s">
        <v>102</v>
      </c>
      <c r="O24" s="210">
        <v>0.36</v>
      </c>
      <c r="P24" s="220" t="s">
        <v>150</v>
      </c>
      <c r="Q24" s="201" t="s">
        <v>138</v>
      </c>
      <c r="R24" s="200" t="s">
        <v>151</v>
      </c>
      <c r="S24" s="201" t="s">
        <v>65</v>
      </c>
      <c r="T24" s="201" t="s">
        <v>66</v>
      </c>
      <c r="U24" s="212">
        <v>0.25</v>
      </c>
      <c r="V24" s="212">
        <v>0.15</v>
      </c>
      <c r="W24" s="211" t="s">
        <v>106</v>
      </c>
      <c r="X24" s="211" t="s">
        <v>68</v>
      </c>
      <c r="Y24" s="211" t="s">
        <v>69</v>
      </c>
      <c r="Z24" s="213">
        <v>0.36</v>
      </c>
      <c r="AA24" s="214" t="s">
        <v>107</v>
      </c>
      <c r="AB24" s="210">
        <v>0.2</v>
      </c>
      <c r="AC24" s="201" t="s">
        <v>108</v>
      </c>
      <c r="AD24" s="210">
        <v>0.4</v>
      </c>
      <c r="AE24" s="201" t="s">
        <v>109</v>
      </c>
      <c r="AF24" s="201" t="s">
        <v>72</v>
      </c>
      <c r="AG24" s="218" t="s">
        <v>73</v>
      </c>
      <c r="AH24" s="218" t="s">
        <v>152</v>
      </c>
      <c r="AI24" s="218" t="s">
        <v>73</v>
      </c>
      <c r="AJ24" s="218" t="s">
        <v>153</v>
      </c>
      <c r="AK24" s="218" t="s">
        <v>73</v>
      </c>
      <c r="AL24" s="218" t="s">
        <v>154</v>
      </c>
      <c r="AM24" s="218" t="s">
        <v>73</v>
      </c>
      <c r="AN24" s="218" t="s">
        <v>155</v>
      </c>
      <c r="AO24" s="218" t="s">
        <v>73</v>
      </c>
      <c r="AP24" s="218" t="s">
        <v>156</v>
      </c>
      <c r="AQ24" s="218" t="s">
        <v>73</v>
      </c>
      <c r="AR24" s="218" t="s">
        <v>157</v>
      </c>
      <c r="AS24" s="218" t="s">
        <v>81</v>
      </c>
    </row>
    <row r="25" spans="1:45" s="168" customFormat="1" ht="195" customHeight="1">
      <c r="A25" s="209" t="s">
        <v>130</v>
      </c>
      <c r="B25" s="201" t="s">
        <v>158</v>
      </c>
      <c r="C25" s="202" t="s">
        <v>132</v>
      </c>
      <c r="D25" s="209" t="s">
        <v>133</v>
      </c>
      <c r="E25" s="202" t="s">
        <v>159</v>
      </c>
      <c r="F25" s="217" t="s">
        <v>160</v>
      </c>
      <c r="G25" s="202" t="s">
        <v>161</v>
      </c>
      <c r="H25" s="202" t="s">
        <v>57</v>
      </c>
      <c r="I25" s="217" t="s">
        <v>58</v>
      </c>
      <c r="J25" s="201" t="s">
        <v>100</v>
      </c>
      <c r="K25" s="210">
        <v>0.6</v>
      </c>
      <c r="L25" s="201" t="s">
        <v>101</v>
      </c>
      <c r="M25" s="210">
        <v>0.6</v>
      </c>
      <c r="N25" s="209" t="s">
        <v>102</v>
      </c>
      <c r="O25" s="210">
        <v>0.36</v>
      </c>
      <c r="P25" s="220" t="s">
        <v>162</v>
      </c>
      <c r="Q25" s="201" t="s">
        <v>138</v>
      </c>
      <c r="R25" s="200" t="s">
        <v>163</v>
      </c>
      <c r="S25" s="201" t="s">
        <v>65</v>
      </c>
      <c r="T25" s="201" t="s">
        <v>66</v>
      </c>
      <c r="U25" s="212">
        <v>0.25</v>
      </c>
      <c r="V25" s="212">
        <v>0.15</v>
      </c>
      <c r="W25" s="211" t="s">
        <v>106</v>
      </c>
      <c r="X25" s="211" t="s">
        <v>68</v>
      </c>
      <c r="Y25" s="211" t="s">
        <v>69</v>
      </c>
      <c r="Z25" s="213">
        <v>0.36</v>
      </c>
      <c r="AA25" s="214" t="s">
        <v>107</v>
      </c>
      <c r="AB25" s="210">
        <v>0.2</v>
      </c>
      <c r="AC25" s="201" t="s">
        <v>108</v>
      </c>
      <c r="AD25" s="210">
        <v>0.4</v>
      </c>
      <c r="AE25" s="201" t="s">
        <v>109</v>
      </c>
      <c r="AF25" s="201" t="s">
        <v>72</v>
      </c>
      <c r="AG25" s="218" t="s">
        <v>73</v>
      </c>
      <c r="AH25" s="218" t="s">
        <v>164</v>
      </c>
      <c r="AI25" s="218" t="s">
        <v>73</v>
      </c>
      <c r="AJ25" s="218" t="s">
        <v>165</v>
      </c>
      <c r="AK25" s="218" t="s">
        <v>73</v>
      </c>
      <c r="AL25" s="218" t="s">
        <v>166</v>
      </c>
      <c r="AM25" s="218" t="s">
        <v>73</v>
      </c>
      <c r="AN25" s="218" t="s">
        <v>167</v>
      </c>
      <c r="AO25" s="218" t="s">
        <v>73</v>
      </c>
      <c r="AP25" s="218" t="s">
        <v>168</v>
      </c>
      <c r="AQ25" s="218" t="s">
        <v>73</v>
      </c>
      <c r="AR25" s="218" t="s">
        <v>169</v>
      </c>
      <c r="AS25" s="218" t="s">
        <v>81</v>
      </c>
    </row>
    <row r="26" spans="1:45" s="168" customFormat="1" ht="195" customHeight="1">
      <c r="A26" s="209" t="s">
        <v>170</v>
      </c>
      <c r="B26" s="201" t="s">
        <v>171</v>
      </c>
      <c r="C26" s="202" t="s">
        <v>172</v>
      </c>
      <c r="D26" s="209" t="s">
        <v>173</v>
      </c>
      <c r="E26" s="202" t="s">
        <v>174</v>
      </c>
      <c r="F26" s="217" t="s">
        <v>175</v>
      </c>
      <c r="G26" s="202" t="s">
        <v>176</v>
      </c>
      <c r="H26" s="202" t="s">
        <v>177</v>
      </c>
      <c r="I26" s="217" t="s">
        <v>58</v>
      </c>
      <c r="J26" s="209" t="s">
        <v>107</v>
      </c>
      <c r="K26" s="210">
        <v>0.4</v>
      </c>
      <c r="L26" s="221" t="s">
        <v>101</v>
      </c>
      <c r="M26" s="210">
        <v>0.6</v>
      </c>
      <c r="N26" s="209" t="s">
        <v>102</v>
      </c>
      <c r="O26" s="210">
        <v>0.24</v>
      </c>
      <c r="P26" s="220" t="s">
        <v>178</v>
      </c>
      <c r="Q26" s="201" t="s">
        <v>179</v>
      </c>
      <c r="R26" s="200" t="s">
        <v>180</v>
      </c>
      <c r="S26" s="221" t="s">
        <v>65</v>
      </c>
      <c r="T26" s="221" t="s">
        <v>66</v>
      </c>
      <c r="U26" s="212">
        <v>0.25</v>
      </c>
      <c r="V26" s="212">
        <v>0.15</v>
      </c>
      <c r="W26" s="209" t="s">
        <v>106</v>
      </c>
      <c r="X26" s="209" t="s">
        <v>68</v>
      </c>
      <c r="Y26" s="209" t="s">
        <v>69</v>
      </c>
      <c r="Z26" s="213">
        <v>0.24</v>
      </c>
      <c r="AA26" s="214" t="s">
        <v>107</v>
      </c>
      <c r="AB26" s="210">
        <v>0.2</v>
      </c>
      <c r="AC26" s="201" t="s">
        <v>101</v>
      </c>
      <c r="AD26" s="210">
        <v>0.6</v>
      </c>
      <c r="AE26" s="201" t="s">
        <v>102</v>
      </c>
      <c r="AF26" s="201" t="s">
        <v>72</v>
      </c>
      <c r="AG26" s="218" t="s">
        <v>73</v>
      </c>
      <c r="AH26" s="218" t="s">
        <v>181</v>
      </c>
      <c r="AI26" s="218" t="s">
        <v>73</v>
      </c>
      <c r="AJ26" s="218" t="s">
        <v>181</v>
      </c>
      <c r="AK26" s="218" t="s">
        <v>73</v>
      </c>
      <c r="AL26" s="218" t="s">
        <v>182</v>
      </c>
      <c r="AM26" s="218" t="s">
        <v>73</v>
      </c>
      <c r="AN26" s="218" t="s">
        <v>183</v>
      </c>
      <c r="AO26" s="218" t="s">
        <v>184</v>
      </c>
      <c r="AP26" s="218" t="s">
        <v>185</v>
      </c>
      <c r="AQ26" s="218" t="s">
        <v>184</v>
      </c>
      <c r="AR26" s="218" t="s">
        <v>185</v>
      </c>
      <c r="AS26" s="218" t="s">
        <v>186</v>
      </c>
    </row>
    <row r="27" spans="1:45" s="168" customFormat="1" ht="195" customHeight="1">
      <c r="A27" s="209" t="s">
        <v>170</v>
      </c>
      <c r="B27" s="201" t="s">
        <v>187</v>
      </c>
      <c r="C27" s="202" t="s">
        <v>172</v>
      </c>
      <c r="D27" s="209" t="s">
        <v>173</v>
      </c>
      <c r="E27" s="217" t="s">
        <v>188</v>
      </c>
      <c r="F27" s="217" t="s">
        <v>189</v>
      </c>
      <c r="G27" s="217" t="s">
        <v>190</v>
      </c>
      <c r="H27" s="217" t="s">
        <v>191</v>
      </c>
      <c r="I27" s="217" t="s">
        <v>58</v>
      </c>
      <c r="J27" s="201" t="s">
        <v>100</v>
      </c>
      <c r="K27" s="210">
        <v>0.6</v>
      </c>
      <c r="L27" s="201" t="s">
        <v>101</v>
      </c>
      <c r="M27" s="210">
        <v>0.6</v>
      </c>
      <c r="N27" s="209" t="s">
        <v>102</v>
      </c>
      <c r="O27" s="210">
        <v>0.36</v>
      </c>
      <c r="P27" s="220" t="s">
        <v>192</v>
      </c>
      <c r="Q27" s="201" t="s">
        <v>179</v>
      </c>
      <c r="R27" s="200" t="s">
        <v>193</v>
      </c>
      <c r="S27" s="201" t="s">
        <v>65</v>
      </c>
      <c r="T27" s="222" t="s">
        <v>66</v>
      </c>
      <c r="U27" s="212">
        <v>0.25</v>
      </c>
      <c r="V27" s="212">
        <v>0.15</v>
      </c>
      <c r="W27" s="201" t="s">
        <v>106</v>
      </c>
      <c r="X27" s="201" t="s">
        <v>68</v>
      </c>
      <c r="Y27" s="201" t="s">
        <v>69</v>
      </c>
      <c r="Z27" s="213">
        <v>0.36</v>
      </c>
      <c r="AA27" s="214" t="s">
        <v>107</v>
      </c>
      <c r="AB27" s="210">
        <v>0.2</v>
      </c>
      <c r="AC27" s="201" t="s">
        <v>101</v>
      </c>
      <c r="AD27" s="210">
        <v>0.6</v>
      </c>
      <c r="AE27" s="201" t="s">
        <v>102</v>
      </c>
      <c r="AF27" s="201" t="s">
        <v>72</v>
      </c>
      <c r="AG27" s="218" t="s">
        <v>73</v>
      </c>
      <c r="AH27" s="218" t="s">
        <v>194</v>
      </c>
      <c r="AI27" s="218" t="s">
        <v>73</v>
      </c>
      <c r="AJ27" s="218" t="s">
        <v>195</v>
      </c>
      <c r="AK27" s="218" t="s">
        <v>73</v>
      </c>
      <c r="AL27" s="218" t="s">
        <v>196</v>
      </c>
      <c r="AM27" s="218" t="s">
        <v>73</v>
      </c>
      <c r="AN27" s="218" t="s">
        <v>197</v>
      </c>
      <c r="AO27" s="218" t="s">
        <v>73</v>
      </c>
      <c r="AP27" s="218" t="s">
        <v>198</v>
      </c>
      <c r="AQ27" s="218" t="s">
        <v>73</v>
      </c>
      <c r="AR27" s="218" t="s">
        <v>199</v>
      </c>
      <c r="AS27" s="218" t="s">
        <v>81</v>
      </c>
    </row>
    <row r="28" spans="1:45" s="168" customFormat="1" ht="195" customHeight="1">
      <c r="A28" s="209" t="s">
        <v>200</v>
      </c>
      <c r="B28" s="201" t="s">
        <v>201</v>
      </c>
      <c r="C28" s="202" t="s">
        <v>202</v>
      </c>
      <c r="D28" s="209" t="s">
        <v>203</v>
      </c>
      <c r="E28" s="217" t="s">
        <v>204</v>
      </c>
      <c r="F28" s="202" t="s">
        <v>205</v>
      </c>
      <c r="G28" s="217" t="s">
        <v>206</v>
      </c>
      <c r="H28" s="217" t="s">
        <v>58</v>
      </c>
      <c r="I28" s="217" t="s">
        <v>59</v>
      </c>
      <c r="J28" s="201" t="s">
        <v>59</v>
      </c>
      <c r="K28" s="210">
        <v>0.8</v>
      </c>
      <c r="L28" s="201" t="s">
        <v>60</v>
      </c>
      <c r="M28" s="210">
        <v>0.8</v>
      </c>
      <c r="N28" s="209" t="s">
        <v>61</v>
      </c>
      <c r="O28" s="210">
        <v>0.64</v>
      </c>
      <c r="P28" s="220" t="s">
        <v>207</v>
      </c>
      <c r="Q28" s="201" t="s">
        <v>104</v>
      </c>
      <c r="R28" s="200" t="s">
        <v>208</v>
      </c>
      <c r="S28" s="201" t="s">
        <v>65</v>
      </c>
      <c r="T28" s="222" t="s">
        <v>66</v>
      </c>
      <c r="U28" s="212">
        <v>0.25</v>
      </c>
      <c r="V28" s="212">
        <v>0.15</v>
      </c>
      <c r="W28" s="201" t="s">
        <v>106</v>
      </c>
      <c r="X28" s="201" t="s">
        <v>68</v>
      </c>
      <c r="Y28" s="201" t="s">
        <v>69</v>
      </c>
      <c r="Z28" s="213">
        <v>0.48</v>
      </c>
      <c r="AA28" s="214" t="s">
        <v>100</v>
      </c>
      <c r="AB28" s="210">
        <v>0.4</v>
      </c>
      <c r="AC28" s="201" t="s">
        <v>101</v>
      </c>
      <c r="AD28" s="210">
        <v>0.6</v>
      </c>
      <c r="AE28" s="201" t="s">
        <v>102</v>
      </c>
      <c r="AF28" s="201" t="s">
        <v>72</v>
      </c>
      <c r="AG28" s="218" t="s">
        <v>73</v>
      </c>
      <c r="AH28" s="218" t="s">
        <v>209</v>
      </c>
      <c r="AI28" s="218" t="s">
        <v>73</v>
      </c>
      <c r="AJ28" s="218" t="s">
        <v>210</v>
      </c>
      <c r="AK28" s="218" t="s">
        <v>73</v>
      </c>
      <c r="AL28" s="218" t="s">
        <v>211</v>
      </c>
      <c r="AM28" s="218" t="s">
        <v>73</v>
      </c>
      <c r="AN28" s="218" t="s">
        <v>212</v>
      </c>
      <c r="AO28" s="218" t="s">
        <v>73</v>
      </c>
      <c r="AP28" s="218" t="s">
        <v>213</v>
      </c>
      <c r="AQ28" s="218" t="s">
        <v>73</v>
      </c>
      <c r="AR28" s="218" t="s">
        <v>214</v>
      </c>
      <c r="AS28" s="218" t="s">
        <v>81</v>
      </c>
    </row>
    <row r="29" spans="1:45" s="168" customFormat="1" ht="195" customHeight="1">
      <c r="A29" s="209" t="s">
        <v>200</v>
      </c>
      <c r="B29" s="201" t="s">
        <v>215</v>
      </c>
      <c r="C29" s="202" t="s">
        <v>202</v>
      </c>
      <c r="D29" s="209" t="s">
        <v>203</v>
      </c>
      <c r="E29" s="217" t="s">
        <v>216</v>
      </c>
      <c r="F29" s="217" t="s">
        <v>217</v>
      </c>
      <c r="G29" s="217" t="s">
        <v>218</v>
      </c>
      <c r="H29" s="217" t="s">
        <v>219</v>
      </c>
      <c r="I29" s="217" t="s">
        <v>220</v>
      </c>
      <c r="J29" s="201" t="s">
        <v>220</v>
      </c>
      <c r="K29" s="210">
        <v>0.2</v>
      </c>
      <c r="L29" s="201" t="s">
        <v>60</v>
      </c>
      <c r="M29" s="210">
        <v>0.4</v>
      </c>
      <c r="N29" s="209" t="s">
        <v>109</v>
      </c>
      <c r="O29" s="210">
        <v>0.08</v>
      </c>
      <c r="P29" s="220" t="s">
        <v>221</v>
      </c>
      <c r="Q29" s="201" t="s">
        <v>104</v>
      </c>
      <c r="R29" s="200" t="s">
        <v>222</v>
      </c>
      <c r="S29" s="201" t="s">
        <v>65</v>
      </c>
      <c r="T29" s="222" t="s">
        <v>66</v>
      </c>
      <c r="U29" s="212">
        <v>0.25</v>
      </c>
      <c r="V29" s="212">
        <v>0.15</v>
      </c>
      <c r="W29" s="201" t="s">
        <v>106</v>
      </c>
      <c r="X29" s="201" t="s">
        <v>68</v>
      </c>
      <c r="Y29" s="201" t="s">
        <v>69</v>
      </c>
      <c r="Z29" s="213">
        <v>0.12</v>
      </c>
      <c r="AA29" s="214" t="s">
        <v>223</v>
      </c>
      <c r="AB29" s="210" t="b">
        <v>0</v>
      </c>
      <c r="AC29" s="201" t="s">
        <v>101</v>
      </c>
      <c r="AD29" s="210">
        <v>0.6</v>
      </c>
      <c r="AE29" s="201" t="s">
        <v>224</v>
      </c>
      <c r="AF29" s="201" t="s">
        <v>72</v>
      </c>
      <c r="AG29" s="218" t="s">
        <v>73</v>
      </c>
      <c r="AH29" s="218" t="s">
        <v>225</v>
      </c>
      <c r="AI29" s="218" t="s">
        <v>73</v>
      </c>
      <c r="AJ29" s="218" t="s">
        <v>226</v>
      </c>
      <c r="AK29" s="218" t="s">
        <v>73</v>
      </c>
      <c r="AL29" s="218" t="s">
        <v>227</v>
      </c>
      <c r="AM29" s="218" t="s">
        <v>73</v>
      </c>
      <c r="AN29" s="218" t="s">
        <v>228</v>
      </c>
      <c r="AO29" s="218" t="s">
        <v>73</v>
      </c>
      <c r="AP29" s="218" t="s">
        <v>229</v>
      </c>
      <c r="AQ29" s="218" t="s">
        <v>73</v>
      </c>
      <c r="AR29" s="218" t="s">
        <v>230</v>
      </c>
      <c r="AS29" s="218" t="s">
        <v>81</v>
      </c>
    </row>
    <row r="30" spans="1:45" s="168" customFormat="1" ht="195" customHeight="1">
      <c r="A30" s="209" t="s">
        <v>200</v>
      </c>
      <c r="B30" s="201" t="s">
        <v>231</v>
      </c>
      <c r="C30" s="202" t="s">
        <v>202</v>
      </c>
      <c r="D30" s="209" t="s">
        <v>203</v>
      </c>
      <c r="E30" s="217" t="s">
        <v>232</v>
      </c>
      <c r="F30" s="217" t="s">
        <v>233</v>
      </c>
      <c r="G30" s="217" t="s">
        <v>234</v>
      </c>
      <c r="H30" s="217" t="s">
        <v>219</v>
      </c>
      <c r="I30" s="217" t="s">
        <v>59</v>
      </c>
      <c r="J30" s="201" t="s">
        <v>59</v>
      </c>
      <c r="K30" s="210">
        <v>0.8</v>
      </c>
      <c r="L30" s="201" t="s">
        <v>60</v>
      </c>
      <c r="M30" s="210">
        <v>0.8</v>
      </c>
      <c r="N30" s="209" t="s">
        <v>61</v>
      </c>
      <c r="O30" s="210">
        <v>0.64</v>
      </c>
      <c r="P30" s="220" t="s">
        <v>235</v>
      </c>
      <c r="Q30" s="201" t="s">
        <v>104</v>
      </c>
      <c r="R30" s="200" t="s">
        <v>236</v>
      </c>
      <c r="S30" s="201" t="s">
        <v>65</v>
      </c>
      <c r="T30" s="201" t="s">
        <v>66</v>
      </c>
      <c r="U30" s="212">
        <v>0.25</v>
      </c>
      <c r="V30" s="212">
        <v>0.15</v>
      </c>
      <c r="W30" s="201" t="s">
        <v>106</v>
      </c>
      <c r="X30" s="201" t="s">
        <v>68</v>
      </c>
      <c r="Y30" s="201" t="s">
        <v>69</v>
      </c>
      <c r="Z30" s="213">
        <v>0.48</v>
      </c>
      <c r="AA30" s="214" t="s">
        <v>100</v>
      </c>
      <c r="AB30" s="210">
        <v>0.4</v>
      </c>
      <c r="AC30" s="201" t="s">
        <v>101</v>
      </c>
      <c r="AD30" s="210">
        <v>0.6</v>
      </c>
      <c r="AE30" s="201" t="s">
        <v>102</v>
      </c>
      <c r="AF30" s="201" t="s">
        <v>72</v>
      </c>
      <c r="AG30" s="218" t="s">
        <v>73</v>
      </c>
      <c r="AH30" s="218" t="s">
        <v>237</v>
      </c>
      <c r="AI30" s="218" t="s">
        <v>73</v>
      </c>
      <c r="AJ30" s="218" t="s">
        <v>238</v>
      </c>
      <c r="AK30" s="218" t="s">
        <v>73</v>
      </c>
      <c r="AL30" s="218" t="s">
        <v>239</v>
      </c>
      <c r="AM30" s="218" t="s">
        <v>73</v>
      </c>
      <c r="AN30" s="218" t="s">
        <v>240</v>
      </c>
      <c r="AO30" s="218" t="s">
        <v>73</v>
      </c>
      <c r="AP30" s="218" t="s">
        <v>241</v>
      </c>
      <c r="AQ30" s="218" t="s">
        <v>73</v>
      </c>
      <c r="AR30" s="218" t="s">
        <v>242</v>
      </c>
      <c r="AS30" s="218" t="s">
        <v>81</v>
      </c>
    </row>
    <row r="31" spans="1:45" s="168" customFormat="1" ht="195" customHeight="1">
      <c r="A31" s="209" t="s">
        <v>200</v>
      </c>
      <c r="B31" s="201" t="s">
        <v>243</v>
      </c>
      <c r="C31" s="202" t="s">
        <v>202</v>
      </c>
      <c r="D31" s="209" t="s">
        <v>203</v>
      </c>
      <c r="E31" s="217" t="s">
        <v>244</v>
      </c>
      <c r="F31" s="217" t="s">
        <v>245</v>
      </c>
      <c r="G31" s="217" t="s">
        <v>246</v>
      </c>
      <c r="H31" s="217" t="s">
        <v>58</v>
      </c>
      <c r="I31" s="223" t="s">
        <v>220</v>
      </c>
      <c r="J31" s="201" t="s">
        <v>220</v>
      </c>
      <c r="K31" s="210">
        <v>0.2</v>
      </c>
      <c r="L31" s="201" t="s">
        <v>101</v>
      </c>
      <c r="M31" s="210">
        <v>0.6</v>
      </c>
      <c r="N31" s="209" t="s">
        <v>102</v>
      </c>
      <c r="O31" s="210">
        <v>0.12</v>
      </c>
      <c r="P31" s="220" t="s">
        <v>247</v>
      </c>
      <c r="Q31" s="201" t="s">
        <v>248</v>
      </c>
      <c r="R31" s="200" t="s">
        <v>249</v>
      </c>
      <c r="S31" s="213" t="s">
        <v>65</v>
      </c>
      <c r="T31" s="213" t="s">
        <v>66</v>
      </c>
      <c r="U31" s="212">
        <v>0.25</v>
      </c>
      <c r="V31" s="212">
        <v>0.15</v>
      </c>
      <c r="W31" s="201" t="s">
        <v>106</v>
      </c>
      <c r="X31" s="213" t="s">
        <v>68</v>
      </c>
      <c r="Y31" s="201" t="s">
        <v>69</v>
      </c>
      <c r="Z31" s="213">
        <v>0.12</v>
      </c>
      <c r="AA31" s="214" t="s">
        <v>223</v>
      </c>
      <c r="AB31" s="210" t="b">
        <v>0</v>
      </c>
      <c r="AC31" s="201" t="s">
        <v>250</v>
      </c>
      <c r="AD31" s="210">
        <v>0.2</v>
      </c>
      <c r="AE31" s="201" t="s">
        <v>224</v>
      </c>
      <c r="AF31" s="201" t="s">
        <v>72</v>
      </c>
      <c r="AG31" s="218" t="s">
        <v>73</v>
      </c>
      <c r="AH31" s="218" t="s">
        <v>251</v>
      </c>
      <c r="AI31" s="218" t="s">
        <v>73</v>
      </c>
      <c r="AJ31" s="218" t="s">
        <v>252</v>
      </c>
      <c r="AK31" s="218" t="s">
        <v>73</v>
      </c>
      <c r="AL31" s="218" t="s">
        <v>253</v>
      </c>
      <c r="AM31" s="218" t="s">
        <v>73</v>
      </c>
      <c r="AN31" s="218" t="s">
        <v>254</v>
      </c>
      <c r="AO31" s="218" t="s">
        <v>73</v>
      </c>
      <c r="AP31" s="218" t="s">
        <v>255</v>
      </c>
      <c r="AQ31" s="218" t="s">
        <v>73</v>
      </c>
      <c r="AR31" s="218" t="s">
        <v>256</v>
      </c>
      <c r="AS31" s="218" t="s">
        <v>81</v>
      </c>
    </row>
    <row r="32" spans="1:45" s="168" customFormat="1" ht="195" customHeight="1">
      <c r="A32" s="209" t="s">
        <v>200</v>
      </c>
      <c r="B32" s="201" t="s">
        <v>257</v>
      </c>
      <c r="C32" s="202" t="s">
        <v>202</v>
      </c>
      <c r="D32" s="209" t="s">
        <v>203</v>
      </c>
      <c r="E32" s="217" t="s">
        <v>258</v>
      </c>
      <c r="F32" s="217" t="s">
        <v>259</v>
      </c>
      <c r="G32" s="217" t="s">
        <v>260</v>
      </c>
      <c r="H32" s="217" t="s">
        <v>58</v>
      </c>
      <c r="I32" s="223" t="s">
        <v>220</v>
      </c>
      <c r="J32" s="201" t="s">
        <v>220</v>
      </c>
      <c r="K32" s="210">
        <v>0.2</v>
      </c>
      <c r="L32" s="201" t="s">
        <v>261</v>
      </c>
      <c r="M32" s="210">
        <v>1</v>
      </c>
      <c r="N32" s="209" t="s">
        <v>224</v>
      </c>
      <c r="O32" s="210">
        <v>0.2</v>
      </c>
      <c r="P32" s="224" t="s">
        <v>262</v>
      </c>
      <c r="Q32" s="201" t="s">
        <v>263</v>
      </c>
      <c r="R32" s="200" t="s">
        <v>264</v>
      </c>
      <c r="S32" s="213" t="s">
        <v>65</v>
      </c>
      <c r="T32" s="213" t="s">
        <v>265</v>
      </c>
      <c r="U32" s="212">
        <v>0.15</v>
      </c>
      <c r="V32" s="212">
        <v>0.15</v>
      </c>
      <c r="W32" s="201" t="s">
        <v>106</v>
      </c>
      <c r="X32" s="213" t="s">
        <v>266</v>
      </c>
      <c r="Y32" s="201" t="s">
        <v>69</v>
      </c>
      <c r="Z32" s="213">
        <v>0.14000000000000001</v>
      </c>
      <c r="AA32" s="214" t="s">
        <v>223</v>
      </c>
      <c r="AB32" s="210" t="b">
        <v>0</v>
      </c>
      <c r="AC32" s="201" t="s">
        <v>250</v>
      </c>
      <c r="AD32" s="210">
        <v>0.2</v>
      </c>
      <c r="AE32" s="201" t="s">
        <v>224</v>
      </c>
      <c r="AF32" s="201" t="s">
        <v>72</v>
      </c>
      <c r="AG32" s="218" t="s">
        <v>73</v>
      </c>
      <c r="AH32" s="218" t="s">
        <v>251</v>
      </c>
      <c r="AI32" s="218" t="s">
        <v>73</v>
      </c>
      <c r="AJ32" s="218" t="s">
        <v>267</v>
      </c>
      <c r="AK32" s="218" t="s">
        <v>73</v>
      </c>
      <c r="AL32" s="218" t="s">
        <v>268</v>
      </c>
      <c r="AM32" s="218" t="s">
        <v>73</v>
      </c>
      <c r="AN32" s="218" t="s">
        <v>269</v>
      </c>
      <c r="AO32" s="218" t="s">
        <v>73</v>
      </c>
      <c r="AP32" s="218" t="s">
        <v>270</v>
      </c>
      <c r="AQ32" s="218" t="s">
        <v>73</v>
      </c>
      <c r="AR32" s="218" t="s">
        <v>271</v>
      </c>
      <c r="AS32" s="218" t="s">
        <v>81</v>
      </c>
    </row>
    <row r="33" spans="1:45" s="168" customFormat="1" ht="195" customHeight="1">
      <c r="A33" s="209" t="s">
        <v>200</v>
      </c>
      <c r="B33" s="201" t="s">
        <v>272</v>
      </c>
      <c r="C33" s="202" t="s">
        <v>202</v>
      </c>
      <c r="D33" s="209" t="s">
        <v>203</v>
      </c>
      <c r="E33" s="217" t="s">
        <v>273</v>
      </c>
      <c r="F33" s="202" t="s">
        <v>274</v>
      </c>
      <c r="G33" s="217" t="s">
        <v>275</v>
      </c>
      <c r="H33" s="217" t="s">
        <v>58</v>
      </c>
      <c r="I33" s="217" t="s">
        <v>59</v>
      </c>
      <c r="J33" s="201" t="s">
        <v>59</v>
      </c>
      <c r="K33" s="210">
        <v>0.8</v>
      </c>
      <c r="L33" s="201" t="s">
        <v>101</v>
      </c>
      <c r="M33" s="210">
        <v>0.6</v>
      </c>
      <c r="N33" s="209" t="s">
        <v>61</v>
      </c>
      <c r="O33" s="210">
        <v>0.48</v>
      </c>
      <c r="P33" s="200" t="s">
        <v>276</v>
      </c>
      <c r="Q33" s="201" t="s">
        <v>263</v>
      </c>
      <c r="R33" s="200" t="s">
        <v>277</v>
      </c>
      <c r="S33" s="201" t="s">
        <v>65</v>
      </c>
      <c r="T33" s="225" t="s">
        <v>66</v>
      </c>
      <c r="U33" s="212">
        <v>0.25</v>
      </c>
      <c r="V33" s="212">
        <v>0.15</v>
      </c>
      <c r="W33" s="201" t="s">
        <v>106</v>
      </c>
      <c r="X33" s="201" t="s">
        <v>266</v>
      </c>
      <c r="Y33" s="201" t="s">
        <v>69</v>
      </c>
      <c r="Z33" s="213">
        <v>0.48</v>
      </c>
      <c r="AA33" s="214" t="s">
        <v>100</v>
      </c>
      <c r="AB33" s="210">
        <v>0.4</v>
      </c>
      <c r="AC33" s="201" t="s">
        <v>250</v>
      </c>
      <c r="AD33" s="210">
        <v>0.2</v>
      </c>
      <c r="AE33" s="201" t="s">
        <v>109</v>
      </c>
      <c r="AF33" s="201" t="s">
        <v>72</v>
      </c>
      <c r="AG33" s="218" t="s">
        <v>73</v>
      </c>
      <c r="AH33" s="218" t="s">
        <v>251</v>
      </c>
      <c r="AI33" s="218" t="s">
        <v>73</v>
      </c>
      <c r="AJ33" s="218" t="s">
        <v>278</v>
      </c>
      <c r="AK33" s="218" t="s">
        <v>73</v>
      </c>
      <c r="AL33" s="218" t="s">
        <v>279</v>
      </c>
      <c r="AM33" s="218" t="s">
        <v>73</v>
      </c>
      <c r="AN33" s="218" t="s">
        <v>280</v>
      </c>
      <c r="AO33" s="218" t="s">
        <v>73</v>
      </c>
      <c r="AP33" s="218" t="s">
        <v>281</v>
      </c>
      <c r="AQ33" s="218" t="s">
        <v>73</v>
      </c>
      <c r="AR33" s="218" t="s">
        <v>282</v>
      </c>
      <c r="AS33" s="218" t="s">
        <v>81</v>
      </c>
    </row>
    <row r="34" spans="1:45" s="168" customFormat="1" ht="195" customHeight="1">
      <c r="A34" s="209" t="s">
        <v>283</v>
      </c>
      <c r="B34" s="201" t="s">
        <v>284</v>
      </c>
      <c r="C34" s="202" t="s">
        <v>285</v>
      </c>
      <c r="D34" s="209" t="s">
        <v>286</v>
      </c>
      <c r="E34" s="217" t="s">
        <v>287</v>
      </c>
      <c r="F34" s="217" t="s">
        <v>288</v>
      </c>
      <c r="G34" s="217" t="s">
        <v>289</v>
      </c>
      <c r="H34" s="217" t="s">
        <v>57</v>
      </c>
      <c r="I34" s="217" t="s">
        <v>290</v>
      </c>
      <c r="J34" s="201" t="s">
        <v>100</v>
      </c>
      <c r="K34" s="210">
        <v>0.6</v>
      </c>
      <c r="L34" s="201" t="s">
        <v>60</v>
      </c>
      <c r="M34" s="210">
        <v>0.8</v>
      </c>
      <c r="N34" s="209" t="s">
        <v>71</v>
      </c>
      <c r="O34" s="210">
        <v>0.48</v>
      </c>
      <c r="P34" s="200" t="s">
        <v>291</v>
      </c>
      <c r="Q34" s="201" t="s">
        <v>292</v>
      </c>
      <c r="R34" s="200" t="s">
        <v>293</v>
      </c>
      <c r="S34" s="201" t="s">
        <v>65</v>
      </c>
      <c r="T34" s="225" t="s">
        <v>66</v>
      </c>
      <c r="U34" s="212">
        <v>0.25</v>
      </c>
      <c r="V34" s="212">
        <v>0.15</v>
      </c>
      <c r="W34" s="201" t="s">
        <v>106</v>
      </c>
      <c r="X34" s="201" t="s">
        <v>68</v>
      </c>
      <c r="Y34" s="201" t="s">
        <v>69</v>
      </c>
      <c r="Z34" s="213">
        <v>0.36</v>
      </c>
      <c r="AA34" s="214" t="s">
        <v>107</v>
      </c>
      <c r="AB34" s="210">
        <v>0.2</v>
      </c>
      <c r="AC34" s="201" t="s">
        <v>250</v>
      </c>
      <c r="AD34" s="210">
        <v>0.2</v>
      </c>
      <c r="AE34" s="201" t="s">
        <v>109</v>
      </c>
      <c r="AF34" s="201" t="s">
        <v>72</v>
      </c>
      <c r="AG34" s="218" t="s">
        <v>73</v>
      </c>
      <c r="AH34" s="218" t="s">
        <v>294</v>
      </c>
      <c r="AI34" s="218" t="s">
        <v>73</v>
      </c>
      <c r="AJ34" s="218" t="s">
        <v>295</v>
      </c>
      <c r="AK34" s="218" t="s">
        <v>73</v>
      </c>
      <c r="AL34" s="218" t="s">
        <v>296</v>
      </c>
      <c r="AM34" s="218" t="s">
        <v>73</v>
      </c>
      <c r="AN34" s="218" t="s">
        <v>297</v>
      </c>
      <c r="AO34" s="218" t="s">
        <v>73</v>
      </c>
      <c r="AP34" s="218" t="s">
        <v>298</v>
      </c>
      <c r="AQ34" s="218" t="s">
        <v>73</v>
      </c>
      <c r="AR34" s="218" t="s">
        <v>299</v>
      </c>
      <c r="AS34" s="218" t="s">
        <v>81</v>
      </c>
    </row>
    <row r="35" spans="1:45" s="168" customFormat="1" ht="195" customHeight="1">
      <c r="A35" s="209" t="s">
        <v>283</v>
      </c>
      <c r="B35" s="201" t="s">
        <v>300</v>
      </c>
      <c r="C35" s="202" t="s">
        <v>285</v>
      </c>
      <c r="D35" s="209" t="s">
        <v>286</v>
      </c>
      <c r="E35" s="217" t="s">
        <v>301</v>
      </c>
      <c r="F35" s="217" t="s">
        <v>302</v>
      </c>
      <c r="G35" s="217" t="s">
        <v>303</v>
      </c>
      <c r="H35" s="217" t="s">
        <v>57</v>
      </c>
      <c r="I35" s="202" t="s">
        <v>290</v>
      </c>
      <c r="J35" s="209" t="s">
        <v>100</v>
      </c>
      <c r="K35" s="210">
        <v>0.6</v>
      </c>
      <c r="L35" s="209" t="s">
        <v>60</v>
      </c>
      <c r="M35" s="210">
        <v>0.8</v>
      </c>
      <c r="N35" s="209" t="s">
        <v>71</v>
      </c>
      <c r="O35" s="210">
        <v>0.48</v>
      </c>
      <c r="P35" s="200" t="s">
        <v>304</v>
      </c>
      <c r="Q35" s="201" t="s">
        <v>305</v>
      </c>
      <c r="R35" s="200" t="s">
        <v>306</v>
      </c>
      <c r="S35" s="209" t="s">
        <v>65</v>
      </c>
      <c r="T35" s="209" t="s">
        <v>66</v>
      </c>
      <c r="U35" s="212">
        <v>0.25</v>
      </c>
      <c r="V35" s="212">
        <v>0.15</v>
      </c>
      <c r="W35" s="209" t="s">
        <v>106</v>
      </c>
      <c r="X35" s="209" t="s">
        <v>68</v>
      </c>
      <c r="Y35" s="209" t="s">
        <v>69</v>
      </c>
      <c r="Z35" s="213">
        <v>0.36</v>
      </c>
      <c r="AA35" s="214" t="s">
        <v>107</v>
      </c>
      <c r="AB35" s="210">
        <v>0.2</v>
      </c>
      <c r="AC35" s="209" t="s">
        <v>250</v>
      </c>
      <c r="AD35" s="210">
        <v>0.2</v>
      </c>
      <c r="AE35" s="201" t="s">
        <v>109</v>
      </c>
      <c r="AF35" s="209" t="s">
        <v>72</v>
      </c>
      <c r="AG35" s="218" t="s">
        <v>73</v>
      </c>
      <c r="AH35" s="218" t="s">
        <v>307</v>
      </c>
      <c r="AI35" s="218" t="s">
        <v>73</v>
      </c>
      <c r="AJ35" s="218" t="s">
        <v>308</v>
      </c>
      <c r="AK35" s="218" t="s">
        <v>73</v>
      </c>
      <c r="AL35" s="218" t="s">
        <v>309</v>
      </c>
      <c r="AM35" s="218" t="s">
        <v>73</v>
      </c>
      <c r="AN35" s="218" t="s">
        <v>310</v>
      </c>
      <c r="AO35" s="218" t="s">
        <v>311</v>
      </c>
      <c r="AP35" s="218" t="s">
        <v>312</v>
      </c>
      <c r="AQ35" s="218" t="s">
        <v>311</v>
      </c>
      <c r="AR35" s="218" t="s">
        <v>312</v>
      </c>
      <c r="AS35" s="218" t="s">
        <v>186</v>
      </c>
    </row>
    <row r="36" spans="1:45" s="168" customFormat="1" ht="195" customHeight="1">
      <c r="A36" s="209" t="s">
        <v>313</v>
      </c>
      <c r="B36" s="201" t="s">
        <v>314</v>
      </c>
      <c r="C36" s="202" t="s">
        <v>315</v>
      </c>
      <c r="D36" s="209" t="s">
        <v>316</v>
      </c>
      <c r="E36" s="217" t="s">
        <v>317</v>
      </c>
      <c r="F36" s="217" t="s">
        <v>318</v>
      </c>
      <c r="G36" s="217" t="s">
        <v>319</v>
      </c>
      <c r="H36" s="217" t="s">
        <v>57</v>
      </c>
      <c r="I36" s="202" t="s">
        <v>320</v>
      </c>
      <c r="J36" s="209" t="s">
        <v>59</v>
      </c>
      <c r="K36" s="210">
        <v>0.8</v>
      </c>
      <c r="L36" s="209" t="s">
        <v>60</v>
      </c>
      <c r="M36" s="210">
        <v>0.8</v>
      </c>
      <c r="N36" s="209" t="s">
        <v>61</v>
      </c>
      <c r="O36" s="210">
        <v>0.64</v>
      </c>
      <c r="P36" s="200" t="s">
        <v>321</v>
      </c>
      <c r="Q36" s="201" t="s">
        <v>322</v>
      </c>
      <c r="R36" s="200" t="s">
        <v>323</v>
      </c>
      <c r="S36" s="209" t="s">
        <v>324</v>
      </c>
      <c r="T36" s="209" t="s">
        <v>66</v>
      </c>
      <c r="U36" s="212">
        <v>0.25</v>
      </c>
      <c r="V36" s="212">
        <v>0.25</v>
      </c>
      <c r="W36" s="209" t="s">
        <v>106</v>
      </c>
      <c r="X36" s="209" t="s">
        <v>68</v>
      </c>
      <c r="Y36" s="209" t="s">
        <v>69</v>
      </c>
      <c r="Z36" s="213">
        <v>0.4</v>
      </c>
      <c r="AA36" s="214" t="s">
        <v>100</v>
      </c>
      <c r="AB36" s="210">
        <v>0.4</v>
      </c>
      <c r="AC36" s="209" t="s">
        <v>101</v>
      </c>
      <c r="AD36" s="210">
        <v>0.6</v>
      </c>
      <c r="AE36" s="201" t="s">
        <v>102</v>
      </c>
      <c r="AF36" s="209" t="s">
        <v>72</v>
      </c>
      <c r="AG36" s="218" t="s">
        <v>73</v>
      </c>
      <c r="AH36" s="218" t="s">
        <v>325</v>
      </c>
      <c r="AI36" s="218" t="s">
        <v>73</v>
      </c>
      <c r="AJ36" s="218" t="s">
        <v>326</v>
      </c>
      <c r="AK36" s="218" t="s">
        <v>73</v>
      </c>
      <c r="AL36" s="218" t="s">
        <v>327</v>
      </c>
      <c r="AM36" s="218" t="s">
        <v>73</v>
      </c>
      <c r="AN36" s="218" t="s">
        <v>328</v>
      </c>
      <c r="AO36" s="218" t="s">
        <v>73</v>
      </c>
      <c r="AP36" s="218" t="s">
        <v>329</v>
      </c>
      <c r="AQ36" s="218" t="s">
        <v>73</v>
      </c>
      <c r="AR36" s="218" t="s">
        <v>330</v>
      </c>
      <c r="AS36" s="218" t="s">
        <v>81</v>
      </c>
    </row>
    <row r="37" spans="1:45" s="168" customFormat="1" ht="195" customHeight="1">
      <c r="A37" s="209" t="s">
        <v>313</v>
      </c>
      <c r="B37" s="201" t="s">
        <v>331</v>
      </c>
      <c r="C37" s="202" t="s">
        <v>315</v>
      </c>
      <c r="D37" s="209" t="s">
        <v>316</v>
      </c>
      <c r="E37" s="217" t="s">
        <v>332</v>
      </c>
      <c r="F37" s="217" t="s">
        <v>333</v>
      </c>
      <c r="G37" s="217" t="s">
        <v>334</v>
      </c>
      <c r="H37" s="217" t="s">
        <v>57</v>
      </c>
      <c r="I37" s="202" t="s">
        <v>335</v>
      </c>
      <c r="J37" s="209" t="s">
        <v>100</v>
      </c>
      <c r="K37" s="210">
        <v>0.6</v>
      </c>
      <c r="L37" s="209" t="s">
        <v>101</v>
      </c>
      <c r="M37" s="210">
        <v>0.6</v>
      </c>
      <c r="N37" s="209" t="s">
        <v>102</v>
      </c>
      <c r="O37" s="210">
        <v>0.36</v>
      </c>
      <c r="P37" s="200" t="s">
        <v>336</v>
      </c>
      <c r="Q37" s="201" t="s">
        <v>337</v>
      </c>
      <c r="R37" s="200" t="s">
        <v>323</v>
      </c>
      <c r="S37" s="209" t="s">
        <v>324</v>
      </c>
      <c r="T37" s="209" t="s">
        <v>66</v>
      </c>
      <c r="U37" s="212">
        <v>0.25</v>
      </c>
      <c r="V37" s="212">
        <v>0.25</v>
      </c>
      <c r="W37" s="209" t="s">
        <v>67</v>
      </c>
      <c r="X37" s="209" t="s">
        <v>68</v>
      </c>
      <c r="Y37" s="209" t="s">
        <v>69</v>
      </c>
      <c r="Z37" s="213">
        <v>0.3</v>
      </c>
      <c r="AA37" s="214" t="s">
        <v>107</v>
      </c>
      <c r="AB37" s="210">
        <v>0.2</v>
      </c>
      <c r="AC37" s="209" t="s">
        <v>101</v>
      </c>
      <c r="AD37" s="210">
        <v>0.6</v>
      </c>
      <c r="AE37" s="201" t="s">
        <v>102</v>
      </c>
      <c r="AF37" s="209" t="s">
        <v>72</v>
      </c>
      <c r="AG37" s="218" t="s">
        <v>73</v>
      </c>
      <c r="AH37" s="218" t="s">
        <v>338</v>
      </c>
      <c r="AI37" s="218" t="s">
        <v>73</v>
      </c>
      <c r="AJ37" s="218" t="s">
        <v>339</v>
      </c>
      <c r="AK37" s="218" t="s">
        <v>73</v>
      </c>
      <c r="AL37" s="218" t="s">
        <v>340</v>
      </c>
      <c r="AM37" s="218" t="s">
        <v>73</v>
      </c>
      <c r="AN37" s="218" t="s">
        <v>341</v>
      </c>
      <c r="AO37" s="218" t="s">
        <v>73</v>
      </c>
      <c r="AP37" s="218" t="s">
        <v>342</v>
      </c>
      <c r="AQ37" s="218" t="s">
        <v>73</v>
      </c>
      <c r="AR37" s="218" t="s">
        <v>342</v>
      </c>
      <c r="AS37" s="218" t="s">
        <v>81</v>
      </c>
    </row>
    <row r="38" spans="1:45" s="168" customFormat="1" ht="195" customHeight="1">
      <c r="A38" s="209" t="s">
        <v>343</v>
      </c>
      <c r="B38" s="201" t="s">
        <v>344</v>
      </c>
      <c r="C38" s="202" t="s">
        <v>345</v>
      </c>
      <c r="D38" s="209" t="s">
        <v>346</v>
      </c>
      <c r="E38" s="217" t="s">
        <v>347</v>
      </c>
      <c r="F38" s="217" t="s">
        <v>348</v>
      </c>
      <c r="G38" s="217" t="s">
        <v>349</v>
      </c>
      <c r="H38" s="217" t="s">
        <v>57</v>
      </c>
      <c r="I38" s="202" t="s">
        <v>58</v>
      </c>
      <c r="J38" s="209" t="s">
        <v>100</v>
      </c>
      <c r="K38" s="210">
        <v>0.6</v>
      </c>
      <c r="L38" s="209" t="s">
        <v>60</v>
      </c>
      <c r="M38" s="210">
        <v>0.8</v>
      </c>
      <c r="N38" s="209" t="s">
        <v>71</v>
      </c>
      <c r="O38" s="210">
        <v>0.48</v>
      </c>
      <c r="P38" s="200" t="s">
        <v>350</v>
      </c>
      <c r="Q38" s="211" t="s">
        <v>351</v>
      </c>
      <c r="R38" s="200" t="s">
        <v>352</v>
      </c>
      <c r="S38" s="209" t="s">
        <v>65</v>
      </c>
      <c r="T38" s="209" t="s">
        <v>66</v>
      </c>
      <c r="U38" s="212">
        <v>0.25</v>
      </c>
      <c r="V38" s="212">
        <v>0.15</v>
      </c>
      <c r="W38" s="209" t="s">
        <v>106</v>
      </c>
      <c r="X38" s="209" t="s">
        <v>68</v>
      </c>
      <c r="Y38" s="209" t="s">
        <v>69</v>
      </c>
      <c r="Z38" s="213">
        <v>0.36</v>
      </c>
      <c r="AA38" s="214" t="s">
        <v>107</v>
      </c>
      <c r="AB38" s="210">
        <v>0.2</v>
      </c>
      <c r="AC38" s="209" t="s">
        <v>101</v>
      </c>
      <c r="AD38" s="210">
        <v>0.6</v>
      </c>
      <c r="AE38" s="201" t="s">
        <v>102</v>
      </c>
      <c r="AF38" s="209" t="s">
        <v>72</v>
      </c>
      <c r="AG38" s="218" t="s">
        <v>73</v>
      </c>
      <c r="AH38" s="218" t="s">
        <v>353</v>
      </c>
      <c r="AI38" s="218" t="s">
        <v>73</v>
      </c>
      <c r="AJ38" s="218" t="s">
        <v>354</v>
      </c>
      <c r="AK38" s="218" t="s">
        <v>73</v>
      </c>
      <c r="AL38" s="218" t="s">
        <v>355</v>
      </c>
      <c r="AM38" s="218" t="s">
        <v>73</v>
      </c>
      <c r="AN38" s="218" t="s">
        <v>356</v>
      </c>
      <c r="AO38" s="218" t="s">
        <v>73</v>
      </c>
      <c r="AP38" s="218" t="s">
        <v>357</v>
      </c>
      <c r="AQ38" s="218" t="s">
        <v>73</v>
      </c>
      <c r="AR38" s="218" t="s">
        <v>358</v>
      </c>
      <c r="AS38" s="218" t="s">
        <v>81</v>
      </c>
    </row>
    <row r="39" spans="1:45" s="168" customFormat="1" ht="195" customHeight="1">
      <c r="A39" s="209" t="s">
        <v>343</v>
      </c>
      <c r="B39" s="201" t="s">
        <v>359</v>
      </c>
      <c r="C39" s="202" t="s">
        <v>345</v>
      </c>
      <c r="D39" s="209" t="s">
        <v>346</v>
      </c>
      <c r="E39" s="217" t="s">
        <v>360</v>
      </c>
      <c r="F39" s="217" t="s">
        <v>361</v>
      </c>
      <c r="G39" s="217" t="s">
        <v>362</v>
      </c>
      <c r="H39" s="217" t="s">
        <v>57</v>
      </c>
      <c r="I39" s="202" t="s">
        <v>58</v>
      </c>
      <c r="J39" s="209" t="s">
        <v>100</v>
      </c>
      <c r="K39" s="210">
        <v>0.6</v>
      </c>
      <c r="L39" s="209" t="s">
        <v>60</v>
      </c>
      <c r="M39" s="210">
        <v>0.8</v>
      </c>
      <c r="N39" s="209" t="s">
        <v>71</v>
      </c>
      <c r="O39" s="210">
        <v>0.48</v>
      </c>
      <c r="P39" s="200" t="s">
        <v>363</v>
      </c>
      <c r="Q39" s="211" t="s">
        <v>364</v>
      </c>
      <c r="R39" s="200" t="s">
        <v>365</v>
      </c>
      <c r="S39" s="209" t="s">
        <v>65</v>
      </c>
      <c r="T39" s="209" t="s">
        <v>66</v>
      </c>
      <c r="U39" s="212">
        <v>0.25</v>
      </c>
      <c r="V39" s="212">
        <v>0.15</v>
      </c>
      <c r="W39" s="209" t="s">
        <v>106</v>
      </c>
      <c r="X39" s="209" t="s">
        <v>68</v>
      </c>
      <c r="Y39" s="209" t="s">
        <v>69</v>
      </c>
      <c r="Z39" s="213">
        <v>0.36</v>
      </c>
      <c r="AA39" s="214" t="s">
        <v>107</v>
      </c>
      <c r="AB39" s="210">
        <v>0.2</v>
      </c>
      <c r="AC39" s="209" t="s">
        <v>101</v>
      </c>
      <c r="AD39" s="210">
        <v>0.6</v>
      </c>
      <c r="AE39" s="201" t="s">
        <v>102</v>
      </c>
      <c r="AF39" s="209" t="s">
        <v>72</v>
      </c>
      <c r="AG39" s="218" t="s">
        <v>73</v>
      </c>
      <c r="AH39" s="218" t="s">
        <v>353</v>
      </c>
      <c r="AI39" s="218" t="s">
        <v>73</v>
      </c>
      <c r="AJ39" s="218" t="s">
        <v>366</v>
      </c>
      <c r="AK39" s="218" t="s">
        <v>73</v>
      </c>
      <c r="AL39" s="218" t="s">
        <v>355</v>
      </c>
      <c r="AM39" s="218" t="s">
        <v>73</v>
      </c>
      <c r="AN39" s="218" t="s">
        <v>356</v>
      </c>
      <c r="AO39" s="218" t="s">
        <v>73</v>
      </c>
      <c r="AP39" s="218" t="s">
        <v>357</v>
      </c>
      <c r="AQ39" s="218" t="s">
        <v>73</v>
      </c>
      <c r="AR39" s="218" t="s">
        <v>358</v>
      </c>
      <c r="AS39" s="218" t="s">
        <v>81</v>
      </c>
    </row>
    <row r="40" spans="1:45" s="168" customFormat="1" ht="195" customHeight="1">
      <c r="A40" s="209" t="s">
        <v>343</v>
      </c>
      <c r="B40" s="201" t="s">
        <v>367</v>
      </c>
      <c r="C40" s="202" t="s">
        <v>345</v>
      </c>
      <c r="D40" s="209" t="s">
        <v>346</v>
      </c>
      <c r="E40" s="217" t="s">
        <v>368</v>
      </c>
      <c r="F40" s="217" t="s">
        <v>369</v>
      </c>
      <c r="G40" s="217" t="s">
        <v>370</v>
      </c>
      <c r="H40" s="217" t="s">
        <v>57</v>
      </c>
      <c r="I40" s="202" t="s">
        <v>58</v>
      </c>
      <c r="J40" s="209" t="s">
        <v>59</v>
      </c>
      <c r="K40" s="210">
        <v>0.8</v>
      </c>
      <c r="L40" s="209" t="s">
        <v>60</v>
      </c>
      <c r="M40" s="210">
        <v>0.8</v>
      </c>
      <c r="N40" s="209" t="s">
        <v>61</v>
      </c>
      <c r="O40" s="210">
        <v>0.64</v>
      </c>
      <c r="P40" s="200" t="s">
        <v>371</v>
      </c>
      <c r="Q40" s="211" t="s">
        <v>364</v>
      </c>
      <c r="R40" s="226" t="s">
        <v>372</v>
      </c>
      <c r="S40" s="209" t="s">
        <v>65</v>
      </c>
      <c r="T40" s="209" t="s">
        <v>66</v>
      </c>
      <c r="U40" s="212">
        <v>0.25</v>
      </c>
      <c r="V40" s="212">
        <v>0.15</v>
      </c>
      <c r="W40" s="209" t="s">
        <v>106</v>
      </c>
      <c r="X40" s="209" t="s">
        <v>68</v>
      </c>
      <c r="Y40" s="209" t="s">
        <v>69</v>
      </c>
      <c r="Z40" s="213">
        <v>0.48</v>
      </c>
      <c r="AA40" s="214" t="s">
        <v>100</v>
      </c>
      <c r="AB40" s="210">
        <v>0.4</v>
      </c>
      <c r="AC40" s="209" t="s">
        <v>101</v>
      </c>
      <c r="AD40" s="210">
        <v>0.6</v>
      </c>
      <c r="AE40" s="201" t="s">
        <v>102</v>
      </c>
      <c r="AF40" s="209" t="s">
        <v>72</v>
      </c>
      <c r="AG40" s="218" t="s">
        <v>73</v>
      </c>
      <c r="AH40" s="218" t="s">
        <v>353</v>
      </c>
      <c r="AI40" s="218" t="s">
        <v>73</v>
      </c>
      <c r="AJ40" s="218" t="s">
        <v>354</v>
      </c>
      <c r="AK40" s="218" t="s">
        <v>73</v>
      </c>
      <c r="AL40" s="218" t="s">
        <v>355</v>
      </c>
      <c r="AM40" s="218" t="s">
        <v>73</v>
      </c>
      <c r="AN40" s="218" t="s">
        <v>356</v>
      </c>
      <c r="AO40" s="218" t="s">
        <v>73</v>
      </c>
      <c r="AP40" s="218" t="s">
        <v>357</v>
      </c>
      <c r="AQ40" s="218" t="s">
        <v>73</v>
      </c>
      <c r="AR40" s="218" t="s">
        <v>358</v>
      </c>
      <c r="AS40" s="218" t="s">
        <v>81</v>
      </c>
    </row>
    <row r="41" spans="1:45" s="168" customFormat="1" ht="195" customHeight="1">
      <c r="A41" s="209" t="s">
        <v>373</v>
      </c>
      <c r="B41" s="201" t="s">
        <v>374</v>
      </c>
      <c r="C41" s="202" t="s">
        <v>375</v>
      </c>
      <c r="D41" s="209" t="s">
        <v>376</v>
      </c>
      <c r="E41" s="217" t="s">
        <v>377</v>
      </c>
      <c r="F41" s="217" t="s">
        <v>378</v>
      </c>
      <c r="G41" s="217" t="s">
        <v>379</v>
      </c>
      <c r="H41" s="217" t="s">
        <v>57</v>
      </c>
      <c r="I41" s="202" t="s">
        <v>58</v>
      </c>
      <c r="J41" s="209" t="s">
        <v>59</v>
      </c>
      <c r="K41" s="210">
        <v>0.8</v>
      </c>
      <c r="L41" s="209" t="s">
        <v>101</v>
      </c>
      <c r="M41" s="210">
        <v>0.6</v>
      </c>
      <c r="N41" s="209" t="s">
        <v>61</v>
      </c>
      <c r="O41" s="210">
        <v>0.48</v>
      </c>
      <c r="P41" s="200" t="s">
        <v>380</v>
      </c>
      <c r="Q41" s="209" t="s">
        <v>337</v>
      </c>
      <c r="R41" s="202" t="s">
        <v>381</v>
      </c>
      <c r="S41" s="209" t="s">
        <v>65</v>
      </c>
      <c r="T41" s="209" t="s">
        <v>382</v>
      </c>
      <c r="U41" s="212">
        <v>0.1</v>
      </c>
      <c r="V41" s="212">
        <v>0.15</v>
      </c>
      <c r="W41" s="209" t="s">
        <v>106</v>
      </c>
      <c r="X41" s="209" t="s">
        <v>68</v>
      </c>
      <c r="Y41" s="209" t="s">
        <v>69</v>
      </c>
      <c r="Z41" s="213">
        <v>0.6</v>
      </c>
      <c r="AA41" s="214" t="s">
        <v>100</v>
      </c>
      <c r="AB41" s="210">
        <v>0.4</v>
      </c>
      <c r="AC41" s="209" t="s">
        <v>101</v>
      </c>
      <c r="AD41" s="210">
        <v>0.6</v>
      </c>
      <c r="AE41" s="201" t="s">
        <v>102</v>
      </c>
      <c r="AF41" s="209" t="s">
        <v>72</v>
      </c>
      <c r="AG41" s="218" t="s">
        <v>73</v>
      </c>
      <c r="AH41" s="218" t="s">
        <v>383</v>
      </c>
      <c r="AI41" s="218" t="s">
        <v>73</v>
      </c>
      <c r="AJ41" s="218" t="s">
        <v>384</v>
      </c>
      <c r="AK41" s="218" t="s">
        <v>73</v>
      </c>
      <c r="AL41" s="218" t="s">
        <v>385</v>
      </c>
      <c r="AM41" s="218" t="s">
        <v>73</v>
      </c>
      <c r="AN41" s="218" t="s">
        <v>386</v>
      </c>
      <c r="AO41" s="218" t="s">
        <v>73</v>
      </c>
      <c r="AP41" s="218" t="s">
        <v>387</v>
      </c>
      <c r="AQ41" s="218" t="s">
        <v>73</v>
      </c>
      <c r="AR41" s="218" t="s">
        <v>388</v>
      </c>
      <c r="AS41" s="218" t="s">
        <v>81</v>
      </c>
    </row>
    <row r="42" spans="1:45" s="168" customFormat="1" ht="195" customHeight="1">
      <c r="A42" s="209" t="s">
        <v>373</v>
      </c>
      <c r="B42" s="201" t="s">
        <v>389</v>
      </c>
      <c r="C42" s="202" t="s">
        <v>375</v>
      </c>
      <c r="D42" s="209" t="s">
        <v>376</v>
      </c>
      <c r="E42" s="217" t="s">
        <v>390</v>
      </c>
      <c r="F42" s="217" t="s">
        <v>391</v>
      </c>
      <c r="G42" s="217" t="s">
        <v>392</v>
      </c>
      <c r="H42" s="217" t="s">
        <v>57</v>
      </c>
      <c r="I42" s="202" t="s">
        <v>58</v>
      </c>
      <c r="J42" s="209" t="s">
        <v>100</v>
      </c>
      <c r="K42" s="210">
        <v>0.6</v>
      </c>
      <c r="L42" s="209" t="s">
        <v>60</v>
      </c>
      <c r="M42" s="210">
        <v>0.8</v>
      </c>
      <c r="N42" s="209" t="s">
        <v>71</v>
      </c>
      <c r="O42" s="210">
        <v>0.48</v>
      </c>
      <c r="P42" s="200" t="s">
        <v>393</v>
      </c>
      <c r="Q42" s="227" t="s">
        <v>322</v>
      </c>
      <c r="R42" s="226" t="s">
        <v>394</v>
      </c>
      <c r="S42" s="209" t="s">
        <v>65</v>
      </c>
      <c r="T42" s="209" t="s">
        <v>66</v>
      </c>
      <c r="U42" s="212">
        <v>0.25</v>
      </c>
      <c r="V42" s="212">
        <v>0.15</v>
      </c>
      <c r="W42" s="209" t="s">
        <v>106</v>
      </c>
      <c r="X42" s="209" t="s">
        <v>68</v>
      </c>
      <c r="Y42" s="209" t="s">
        <v>69</v>
      </c>
      <c r="Z42" s="213">
        <v>0.36</v>
      </c>
      <c r="AA42" s="214" t="s">
        <v>107</v>
      </c>
      <c r="AB42" s="210">
        <v>0.2</v>
      </c>
      <c r="AC42" s="209" t="s">
        <v>60</v>
      </c>
      <c r="AD42" s="210">
        <v>0.8</v>
      </c>
      <c r="AE42" s="201" t="s">
        <v>71</v>
      </c>
      <c r="AF42" s="209" t="s">
        <v>72</v>
      </c>
      <c r="AG42" s="218" t="s">
        <v>73</v>
      </c>
      <c r="AH42" s="218" t="s">
        <v>383</v>
      </c>
      <c r="AI42" s="218" t="s">
        <v>73</v>
      </c>
      <c r="AJ42" s="218" t="s">
        <v>384</v>
      </c>
      <c r="AK42" s="218" t="s">
        <v>73</v>
      </c>
      <c r="AL42" s="218" t="s">
        <v>385</v>
      </c>
      <c r="AM42" s="218" t="s">
        <v>73</v>
      </c>
      <c r="AN42" s="218" t="s">
        <v>386</v>
      </c>
      <c r="AO42" s="218" t="s">
        <v>73</v>
      </c>
      <c r="AP42" s="218" t="s">
        <v>387</v>
      </c>
      <c r="AQ42" s="218" t="s">
        <v>73</v>
      </c>
      <c r="AR42" s="218" t="s">
        <v>388</v>
      </c>
      <c r="AS42" s="218" t="s">
        <v>81</v>
      </c>
    </row>
    <row r="43" spans="1:45" s="168" customFormat="1" ht="195" customHeight="1">
      <c r="A43" s="209" t="s">
        <v>373</v>
      </c>
      <c r="B43" s="201" t="s">
        <v>395</v>
      </c>
      <c r="C43" s="202" t="s">
        <v>375</v>
      </c>
      <c r="D43" s="209" t="s">
        <v>376</v>
      </c>
      <c r="E43" s="217" t="s">
        <v>396</v>
      </c>
      <c r="F43" s="217" t="s">
        <v>397</v>
      </c>
      <c r="G43" s="217" t="s">
        <v>398</v>
      </c>
      <c r="H43" s="217" t="s">
        <v>57</v>
      </c>
      <c r="I43" s="202" t="s">
        <v>58</v>
      </c>
      <c r="J43" s="209" t="s">
        <v>59</v>
      </c>
      <c r="K43" s="210">
        <v>0.8</v>
      </c>
      <c r="L43" s="209" t="s">
        <v>101</v>
      </c>
      <c r="M43" s="210">
        <v>0.6</v>
      </c>
      <c r="N43" s="209" t="s">
        <v>61</v>
      </c>
      <c r="O43" s="210">
        <v>0.48</v>
      </c>
      <c r="P43" s="200" t="s">
        <v>399</v>
      </c>
      <c r="Q43" s="209" t="s">
        <v>322</v>
      </c>
      <c r="R43" s="202" t="s">
        <v>400</v>
      </c>
      <c r="S43" s="209" t="s">
        <v>65</v>
      </c>
      <c r="T43" s="209" t="s">
        <v>66</v>
      </c>
      <c r="U43" s="212">
        <v>0.25</v>
      </c>
      <c r="V43" s="212">
        <v>0.15</v>
      </c>
      <c r="W43" s="209" t="s">
        <v>106</v>
      </c>
      <c r="X43" s="209" t="s">
        <v>68</v>
      </c>
      <c r="Y43" s="209" t="s">
        <v>69</v>
      </c>
      <c r="Z43" s="213">
        <v>0.48</v>
      </c>
      <c r="AA43" s="214" t="s">
        <v>100</v>
      </c>
      <c r="AB43" s="210">
        <v>0.4</v>
      </c>
      <c r="AC43" s="209" t="s">
        <v>108</v>
      </c>
      <c r="AD43" s="210">
        <v>0.4</v>
      </c>
      <c r="AE43" s="201" t="s">
        <v>102</v>
      </c>
      <c r="AF43" s="209" t="s">
        <v>72</v>
      </c>
      <c r="AG43" s="218" t="s">
        <v>73</v>
      </c>
      <c r="AH43" s="218" t="s">
        <v>383</v>
      </c>
      <c r="AI43" s="218" t="s">
        <v>73</v>
      </c>
      <c r="AJ43" s="218" t="s">
        <v>384</v>
      </c>
      <c r="AK43" s="218" t="s">
        <v>73</v>
      </c>
      <c r="AL43" s="218" t="s">
        <v>385</v>
      </c>
      <c r="AM43" s="218" t="s">
        <v>73</v>
      </c>
      <c r="AN43" s="218" t="s">
        <v>386</v>
      </c>
      <c r="AO43" s="218" t="s">
        <v>73</v>
      </c>
      <c r="AP43" s="218" t="s">
        <v>387</v>
      </c>
      <c r="AQ43" s="218" t="s">
        <v>73</v>
      </c>
      <c r="AR43" s="218" t="s">
        <v>388</v>
      </c>
      <c r="AS43" s="218" t="s">
        <v>81</v>
      </c>
    </row>
    <row r="44" spans="1:45" s="168" customFormat="1" ht="195" customHeight="1">
      <c r="A44" s="209" t="s">
        <v>401</v>
      </c>
      <c r="B44" s="201" t="s">
        <v>402</v>
      </c>
      <c r="C44" s="202" t="s">
        <v>403</v>
      </c>
      <c r="D44" s="209" t="s">
        <v>404</v>
      </c>
      <c r="E44" s="217" t="s">
        <v>405</v>
      </c>
      <c r="F44" s="217" t="s">
        <v>406</v>
      </c>
      <c r="G44" s="217" t="s">
        <v>407</v>
      </c>
      <c r="H44" s="217" t="s">
        <v>57</v>
      </c>
      <c r="I44" s="202" t="s">
        <v>177</v>
      </c>
      <c r="J44" s="209" t="s">
        <v>59</v>
      </c>
      <c r="K44" s="210">
        <v>0.8</v>
      </c>
      <c r="L44" s="209" t="s">
        <v>60</v>
      </c>
      <c r="M44" s="210">
        <v>0.8</v>
      </c>
      <c r="N44" s="209" t="s">
        <v>61</v>
      </c>
      <c r="O44" s="210">
        <v>0.64</v>
      </c>
      <c r="P44" s="200" t="s">
        <v>408</v>
      </c>
      <c r="Q44" s="209" t="s">
        <v>409</v>
      </c>
      <c r="R44" s="202" t="s">
        <v>410</v>
      </c>
      <c r="S44" s="209" t="s">
        <v>65</v>
      </c>
      <c r="T44" s="209" t="s">
        <v>66</v>
      </c>
      <c r="U44" s="212">
        <v>0.25</v>
      </c>
      <c r="V44" s="212">
        <v>0.15</v>
      </c>
      <c r="W44" s="209" t="s">
        <v>106</v>
      </c>
      <c r="X44" s="209" t="s">
        <v>68</v>
      </c>
      <c r="Y44" s="209" t="s">
        <v>69</v>
      </c>
      <c r="Z44" s="213">
        <v>0.48</v>
      </c>
      <c r="AA44" s="214" t="s">
        <v>100</v>
      </c>
      <c r="AB44" s="210">
        <v>0.4</v>
      </c>
      <c r="AC44" s="209" t="s">
        <v>108</v>
      </c>
      <c r="AD44" s="210">
        <v>0.4</v>
      </c>
      <c r="AE44" s="201" t="s">
        <v>102</v>
      </c>
      <c r="AF44" s="209" t="s">
        <v>72</v>
      </c>
      <c r="AG44" s="218" t="s">
        <v>73</v>
      </c>
      <c r="AH44" s="218" t="s">
        <v>411</v>
      </c>
      <c r="AI44" s="218" t="s">
        <v>73</v>
      </c>
      <c r="AJ44" s="218" t="s">
        <v>412</v>
      </c>
      <c r="AK44" s="218" t="s">
        <v>73</v>
      </c>
      <c r="AL44" s="218" t="s">
        <v>413</v>
      </c>
      <c r="AM44" s="218" t="s">
        <v>73</v>
      </c>
      <c r="AN44" s="218" t="s">
        <v>414</v>
      </c>
      <c r="AO44" s="218" t="s">
        <v>73</v>
      </c>
      <c r="AP44" s="218" t="s">
        <v>415</v>
      </c>
      <c r="AQ44" s="218" t="s">
        <v>73</v>
      </c>
      <c r="AR44" s="218" t="s">
        <v>416</v>
      </c>
      <c r="AS44" s="218" t="s">
        <v>81</v>
      </c>
    </row>
    <row r="45" spans="1:45" s="168" customFormat="1" ht="195" customHeight="1">
      <c r="A45" s="209" t="s">
        <v>401</v>
      </c>
      <c r="B45" s="201" t="s">
        <v>417</v>
      </c>
      <c r="C45" s="202" t="s">
        <v>418</v>
      </c>
      <c r="D45" s="209" t="s">
        <v>404</v>
      </c>
      <c r="E45" s="217" t="s">
        <v>405</v>
      </c>
      <c r="F45" s="217" t="s">
        <v>406</v>
      </c>
      <c r="G45" s="217" t="s">
        <v>419</v>
      </c>
      <c r="H45" s="217" t="s">
        <v>57</v>
      </c>
      <c r="I45" s="202" t="s">
        <v>177</v>
      </c>
      <c r="J45" s="209" t="s">
        <v>100</v>
      </c>
      <c r="K45" s="210">
        <v>0.6</v>
      </c>
      <c r="L45" s="209" t="s">
        <v>101</v>
      </c>
      <c r="M45" s="210">
        <v>0.6</v>
      </c>
      <c r="N45" s="209" t="s">
        <v>102</v>
      </c>
      <c r="O45" s="210">
        <v>0.36</v>
      </c>
      <c r="P45" s="200" t="s">
        <v>420</v>
      </c>
      <c r="Q45" s="209" t="s">
        <v>421</v>
      </c>
      <c r="R45" s="202" t="s">
        <v>410</v>
      </c>
      <c r="S45" s="209" t="s">
        <v>65</v>
      </c>
      <c r="T45" s="209" t="s">
        <v>66</v>
      </c>
      <c r="U45" s="212">
        <v>0.25</v>
      </c>
      <c r="V45" s="212">
        <v>0.15</v>
      </c>
      <c r="W45" s="209" t="s">
        <v>67</v>
      </c>
      <c r="X45" s="209" t="s">
        <v>68</v>
      </c>
      <c r="Y45" s="209" t="s">
        <v>69</v>
      </c>
      <c r="Z45" s="213">
        <v>0.36</v>
      </c>
      <c r="AA45" s="214" t="s">
        <v>107</v>
      </c>
      <c r="AB45" s="210">
        <v>0.2</v>
      </c>
      <c r="AC45" s="209" t="s">
        <v>108</v>
      </c>
      <c r="AD45" s="210">
        <v>0.4</v>
      </c>
      <c r="AE45" s="201" t="s">
        <v>109</v>
      </c>
      <c r="AF45" s="209" t="s">
        <v>72</v>
      </c>
      <c r="AG45" s="218" t="s">
        <v>73</v>
      </c>
      <c r="AH45" s="218" t="s">
        <v>422</v>
      </c>
      <c r="AI45" s="218" t="s">
        <v>73</v>
      </c>
      <c r="AJ45" s="218" t="s">
        <v>423</v>
      </c>
      <c r="AK45" s="218" t="s">
        <v>73</v>
      </c>
      <c r="AL45" s="218" t="s">
        <v>424</v>
      </c>
      <c r="AM45" s="218" t="s">
        <v>73</v>
      </c>
      <c r="AN45" s="218" t="s">
        <v>425</v>
      </c>
      <c r="AO45" s="218" t="s">
        <v>426</v>
      </c>
      <c r="AP45" s="218" t="s">
        <v>427</v>
      </c>
      <c r="AQ45" s="218" t="s">
        <v>73</v>
      </c>
      <c r="AR45" s="218" t="s">
        <v>428</v>
      </c>
      <c r="AS45" s="218" t="s">
        <v>81</v>
      </c>
    </row>
    <row r="46" spans="1:45" s="168" customFormat="1" ht="195" customHeight="1">
      <c r="A46" s="228" t="s">
        <v>401</v>
      </c>
      <c r="B46" s="201" t="s">
        <v>429</v>
      </c>
      <c r="C46" s="202" t="s">
        <v>430</v>
      </c>
      <c r="D46" s="209" t="s">
        <v>404</v>
      </c>
      <c r="E46" s="206" t="s">
        <v>431</v>
      </c>
      <c r="F46" s="202" t="s">
        <v>432</v>
      </c>
      <c r="G46" s="202" t="s">
        <v>433</v>
      </c>
      <c r="H46" s="202" t="s">
        <v>57</v>
      </c>
      <c r="I46" s="206" t="s">
        <v>177</v>
      </c>
      <c r="J46" s="215" t="s">
        <v>59</v>
      </c>
      <c r="K46" s="210">
        <v>0.8</v>
      </c>
      <c r="L46" s="215" t="s">
        <v>60</v>
      </c>
      <c r="M46" s="210">
        <v>0.8</v>
      </c>
      <c r="N46" s="209" t="s">
        <v>61</v>
      </c>
      <c r="O46" s="210">
        <v>0.64</v>
      </c>
      <c r="P46" s="200" t="s">
        <v>434</v>
      </c>
      <c r="Q46" s="201" t="s">
        <v>435</v>
      </c>
      <c r="R46" s="200" t="s">
        <v>436</v>
      </c>
      <c r="S46" s="209" t="s">
        <v>324</v>
      </c>
      <c r="T46" s="209" t="s">
        <v>66</v>
      </c>
      <c r="U46" s="212">
        <v>0.25</v>
      </c>
      <c r="V46" s="212">
        <v>0.25</v>
      </c>
      <c r="W46" s="209" t="s">
        <v>106</v>
      </c>
      <c r="X46" s="209" t="s">
        <v>68</v>
      </c>
      <c r="Y46" s="209" t="s">
        <v>69</v>
      </c>
      <c r="Z46" s="213">
        <v>0.4</v>
      </c>
      <c r="AA46" s="214" t="s">
        <v>107</v>
      </c>
      <c r="AB46" s="210">
        <v>0.2</v>
      </c>
      <c r="AC46" s="215" t="s">
        <v>101</v>
      </c>
      <c r="AD46" s="210">
        <v>0.6</v>
      </c>
      <c r="AE46" s="201" t="s">
        <v>102</v>
      </c>
      <c r="AF46" s="215" t="s">
        <v>72</v>
      </c>
      <c r="AG46" s="218" t="s">
        <v>73</v>
      </c>
      <c r="AH46" s="218" t="s">
        <v>437</v>
      </c>
      <c r="AI46" s="218" t="s">
        <v>73</v>
      </c>
      <c r="AJ46" s="218" t="s">
        <v>438</v>
      </c>
      <c r="AK46" s="218" t="s">
        <v>73</v>
      </c>
      <c r="AL46" s="218" t="s">
        <v>439</v>
      </c>
      <c r="AM46" s="218" t="s">
        <v>73</v>
      </c>
      <c r="AN46" s="218" t="s">
        <v>440</v>
      </c>
      <c r="AO46" s="218" t="s">
        <v>73</v>
      </c>
      <c r="AP46" s="218" t="s">
        <v>441</v>
      </c>
      <c r="AQ46" s="218" t="s">
        <v>73</v>
      </c>
      <c r="AR46" s="218" t="s">
        <v>442</v>
      </c>
      <c r="AS46" s="218" t="s">
        <v>81</v>
      </c>
    </row>
    <row r="47" spans="1:45" s="168" customFormat="1" ht="195" customHeight="1">
      <c r="A47" s="228" t="s">
        <v>401</v>
      </c>
      <c r="B47" s="201" t="s">
        <v>443</v>
      </c>
      <c r="C47" s="202" t="s">
        <v>430</v>
      </c>
      <c r="D47" s="209" t="s">
        <v>404</v>
      </c>
      <c r="E47" s="206" t="s">
        <v>444</v>
      </c>
      <c r="F47" s="202" t="s">
        <v>445</v>
      </c>
      <c r="G47" s="202" t="s">
        <v>446</v>
      </c>
      <c r="H47" s="202" t="s">
        <v>57</v>
      </c>
      <c r="I47" s="206" t="s">
        <v>177</v>
      </c>
      <c r="J47" s="215" t="s">
        <v>59</v>
      </c>
      <c r="K47" s="210">
        <v>0.8</v>
      </c>
      <c r="L47" s="215" t="s">
        <v>60</v>
      </c>
      <c r="M47" s="210">
        <v>0.8</v>
      </c>
      <c r="N47" s="209" t="s">
        <v>61</v>
      </c>
      <c r="O47" s="210">
        <v>0.64</v>
      </c>
      <c r="P47" s="200" t="s">
        <v>447</v>
      </c>
      <c r="Q47" s="201" t="s">
        <v>448</v>
      </c>
      <c r="R47" s="200" t="s">
        <v>436</v>
      </c>
      <c r="S47" s="209" t="s">
        <v>65</v>
      </c>
      <c r="T47" s="209" t="s">
        <v>66</v>
      </c>
      <c r="U47" s="212">
        <v>0.25</v>
      </c>
      <c r="V47" s="212">
        <v>0.15</v>
      </c>
      <c r="W47" s="209" t="s">
        <v>106</v>
      </c>
      <c r="X47" s="209" t="s">
        <v>68</v>
      </c>
      <c r="Y47" s="209" t="s">
        <v>69</v>
      </c>
      <c r="Z47" s="213">
        <v>0.48</v>
      </c>
      <c r="AA47" s="214" t="s">
        <v>100</v>
      </c>
      <c r="AB47" s="210">
        <v>0.4</v>
      </c>
      <c r="AC47" s="215" t="s">
        <v>101</v>
      </c>
      <c r="AD47" s="210">
        <v>0.6</v>
      </c>
      <c r="AE47" s="201" t="s">
        <v>102</v>
      </c>
      <c r="AF47" s="215" t="s">
        <v>72</v>
      </c>
      <c r="AG47" s="218" t="s">
        <v>73</v>
      </c>
      <c r="AH47" s="218" t="s">
        <v>449</v>
      </c>
      <c r="AI47" s="218" t="s">
        <v>73</v>
      </c>
      <c r="AJ47" s="218" t="s">
        <v>449</v>
      </c>
      <c r="AK47" s="218" t="s">
        <v>73</v>
      </c>
      <c r="AL47" s="218" t="s">
        <v>449</v>
      </c>
      <c r="AM47" s="218" t="s">
        <v>73</v>
      </c>
      <c r="AN47" s="218" t="s">
        <v>450</v>
      </c>
      <c r="AO47" s="218" t="s">
        <v>73</v>
      </c>
      <c r="AP47" s="218" t="s">
        <v>451</v>
      </c>
      <c r="AQ47" s="218" t="s">
        <v>73</v>
      </c>
      <c r="AR47" s="218" t="s">
        <v>452</v>
      </c>
      <c r="AS47" s="218" t="s">
        <v>81</v>
      </c>
    </row>
    <row r="48" spans="1:45" s="168" customFormat="1" ht="195" customHeight="1">
      <c r="A48" s="228" t="s">
        <v>453</v>
      </c>
      <c r="B48" s="201" t="s">
        <v>454</v>
      </c>
      <c r="C48" s="202" t="s">
        <v>455</v>
      </c>
      <c r="D48" s="209" t="s">
        <v>456</v>
      </c>
      <c r="E48" s="202" t="s">
        <v>457</v>
      </c>
      <c r="F48" s="202" t="s">
        <v>458</v>
      </c>
      <c r="G48" s="202" t="s">
        <v>459</v>
      </c>
      <c r="H48" s="202" t="s">
        <v>57</v>
      </c>
      <c r="I48" s="206" t="s">
        <v>290</v>
      </c>
      <c r="J48" s="229" t="s">
        <v>100</v>
      </c>
      <c r="K48" s="210">
        <v>0.6</v>
      </c>
      <c r="L48" s="229" t="s">
        <v>60</v>
      </c>
      <c r="M48" s="210">
        <v>0.8</v>
      </c>
      <c r="N48" s="209" t="s">
        <v>71</v>
      </c>
      <c r="O48" s="210">
        <v>0.48</v>
      </c>
      <c r="P48" s="200" t="s">
        <v>460</v>
      </c>
      <c r="Q48" s="201" t="s">
        <v>461</v>
      </c>
      <c r="R48" s="200" t="s">
        <v>462</v>
      </c>
      <c r="S48" s="215" t="s">
        <v>65</v>
      </c>
      <c r="T48" s="215" t="s">
        <v>66</v>
      </c>
      <c r="U48" s="212">
        <v>0.25</v>
      </c>
      <c r="V48" s="212">
        <v>0.15</v>
      </c>
      <c r="W48" s="209" t="s">
        <v>106</v>
      </c>
      <c r="X48" s="209" t="s">
        <v>68</v>
      </c>
      <c r="Y48" s="209" t="s">
        <v>69</v>
      </c>
      <c r="Z48" s="213">
        <v>0.36</v>
      </c>
      <c r="AA48" s="214" t="s">
        <v>107</v>
      </c>
      <c r="AB48" s="210">
        <v>0.2</v>
      </c>
      <c r="AC48" s="215" t="s">
        <v>250</v>
      </c>
      <c r="AD48" s="210">
        <v>0.2</v>
      </c>
      <c r="AE48" s="201" t="s">
        <v>109</v>
      </c>
      <c r="AF48" s="215" t="s">
        <v>72</v>
      </c>
      <c r="AG48" s="218" t="s">
        <v>73</v>
      </c>
      <c r="AH48" s="218" t="s">
        <v>463</v>
      </c>
      <c r="AI48" s="218" t="s">
        <v>73</v>
      </c>
      <c r="AJ48" s="218" t="s">
        <v>464</v>
      </c>
      <c r="AK48" s="218" t="s">
        <v>73</v>
      </c>
      <c r="AL48" s="218" t="s">
        <v>465</v>
      </c>
      <c r="AM48" s="218" t="s">
        <v>73</v>
      </c>
      <c r="AN48" s="218" t="s">
        <v>466</v>
      </c>
      <c r="AO48" s="218" t="s">
        <v>73</v>
      </c>
      <c r="AP48" s="218" t="s">
        <v>467</v>
      </c>
      <c r="AQ48" s="218" t="s">
        <v>73</v>
      </c>
      <c r="AR48" s="218" t="s">
        <v>468</v>
      </c>
      <c r="AS48" s="218" t="s">
        <v>81</v>
      </c>
    </row>
    <row r="49" spans="1:45" s="168" customFormat="1" ht="195" customHeight="1">
      <c r="A49" s="228" t="s">
        <v>469</v>
      </c>
      <c r="B49" s="201" t="s">
        <v>470</v>
      </c>
      <c r="C49" s="202" t="s">
        <v>471</v>
      </c>
      <c r="D49" s="209" t="s">
        <v>472</v>
      </c>
      <c r="E49" s="202" t="s">
        <v>473</v>
      </c>
      <c r="F49" s="202" t="s">
        <v>474</v>
      </c>
      <c r="G49" s="202" t="s">
        <v>475</v>
      </c>
      <c r="H49" s="202" t="s">
        <v>57</v>
      </c>
      <c r="I49" s="206" t="s">
        <v>58</v>
      </c>
      <c r="J49" s="229" t="s">
        <v>100</v>
      </c>
      <c r="K49" s="210">
        <v>0.6</v>
      </c>
      <c r="L49" s="229" t="s">
        <v>101</v>
      </c>
      <c r="M49" s="210">
        <v>0.6</v>
      </c>
      <c r="N49" s="209" t="s">
        <v>102</v>
      </c>
      <c r="O49" s="210">
        <v>0.36</v>
      </c>
      <c r="P49" s="200" t="s">
        <v>476</v>
      </c>
      <c r="Q49" s="201" t="s">
        <v>104</v>
      </c>
      <c r="R49" s="200" t="s">
        <v>477</v>
      </c>
      <c r="S49" s="209" t="s">
        <v>65</v>
      </c>
      <c r="T49" s="209" t="s">
        <v>66</v>
      </c>
      <c r="U49" s="212">
        <v>0.25</v>
      </c>
      <c r="V49" s="212">
        <v>0.15</v>
      </c>
      <c r="W49" s="209" t="s">
        <v>106</v>
      </c>
      <c r="X49" s="209" t="s">
        <v>68</v>
      </c>
      <c r="Y49" s="209" t="s">
        <v>69</v>
      </c>
      <c r="Z49" s="213">
        <v>0.36</v>
      </c>
      <c r="AA49" s="214" t="s">
        <v>107</v>
      </c>
      <c r="AB49" s="210">
        <v>0.2</v>
      </c>
      <c r="AC49" s="215" t="s">
        <v>101</v>
      </c>
      <c r="AD49" s="210">
        <v>0.6</v>
      </c>
      <c r="AE49" s="201" t="s">
        <v>102</v>
      </c>
      <c r="AF49" s="215" t="s">
        <v>72</v>
      </c>
      <c r="AG49" s="218" t="s">
        <v>73</v>
      </c>
      <c r="AH49" s="218" t="s">
        <v>478</v>
      </c>
      <c r="AI49" s="218" t="s">
        <v>73</v>
      </c>
      <c r="AJ49" s="218" t="s">
        <v>479</v>
      </c>
      <c r="AK49" s="218" t="s">
        <v>73</v>
      </c>
      <c r="AL49" s="218" t="s">
        <v>480</v>
      </c>
      <c r="AM49" s="218" t="s">
        <v>73</v>
      </c>
      <c r="AN49" s="218" t="s">
        <v>481</v>
      </c>
      <c r="AO49" s="218" t="s">
        <v>73</v>
      </c>
      <c r="AP49" s="218" t="s">
        <v>482</v>
      </c>
      <c r="AQ49" s="218" t="s">
        <v>73</v>
      </c>
      <c r="AR49" s="218" t="s">
        <v>483</v>
      </c>
      <c r="AS49" s="218" t="s">
        <v>81</v>
      </c>
    </row>
    <row r="50" spans="1:45" s="168" customFormat="1" ht="195" customHeight="1">
      <c r="A50" s="228" t="s">
        <v>469</v>
      </c>
      <c r="B50" s="201" t="s">
        <v>484</v>
      </c>
      <c r="C50" s="202" t="s">
        <v>471</v>
      </c>
      <c r="D50" s="209" t="s">
        <v>472</v>
      </c>
      <c r="E50" s="202" t="s">
        <v>485</v>
      </c>
      <c r="F50" s="202" t="s">
        <v>486</v>
      </c>
      <c r="G50" s="202" t="s">
        <v>487</v>
      </c>
      <c r="H50" s="202" t="s">
        <v>57</v>
      </c>
      <c r="I50" s="206" t="s">
        <v>58</v>
      </c>
      <c r="J50" s="215" t="s">
        <v>100</v>
      </c>
      <c r="K50" s="210">
        <v>0.6</v>
      </c>
      <c r="L50" s="215" t="s">
        <v>101</v>
      </c>
      <c r="M50" s="210">
        <v>0.6</v>
      </c>
      <c r="N50" s="209" t="s">
        <v>102</v>
      </c>
      <c r="O50" s="210">
        <v>0.36</v>
      </c>
      <c r="P50" s="200" t="s">
        <v>488</v>
      </c>
      <c r="Q50" s="201" t="s">
        <v>409</v>
      </c>
      <c r="R50" s="200" t="s">
        <v>489</v>
      </c>
      <c r="S50" s="209" t="s">
        <v>65</v>
      </c>
      <c r="T50" s="209" t="s">
        <v>66</v>
      </c>
      <c r="U50" s="212">
        <v>0.25</v>
      </c>
      <c r="V50" s="212">
        <v>0.15</v>
      </c>
      <c r="W50" s="209" t="s">
        <v>106</v>
      </c>
      <c r="X50" s="209" t="s">
        <v>68</v>
      </c>
      <c r="Y50" s="209" t="s">
        <v>69</v>
      </c>
      <c r="Z50" s="213">
        <v>0.36</v>
      </c>
      <c r="AA50" s="214" t="s">
        <v>107</v>
      </c>
      <c r="AB50" s="210">
        <v>0.2</v>
      </c>
      <c r="AC50" s="215" t="s">
        <v>101</v>
      </c>
      <c r="AD50" s="210">
        <v>0.6</v>
      </c>
      <c r="AE50" s="201" t="s">
        <v>102</v>
      </c>
      <c r="AF50" s="215" t="s">
        <v>72</v>
      </c>
      <c r="AG50" s="218" t="s">
        <v>73</v>
      </c>
      <c r="AH50" s="218" t="s">
        <v>490</v>
      </c>
      <c r="AI50" s="218" t="s">
        <v>73</v>
      </c>
      <c r="AJ50" s="218" t="s">
        <v>479</v>
      </c>
      <c r="AK50" s="218" t="s">
        <v>73</v>
      </c>
      <c r="AL50" s="218" t="s">
        <v>480</v>
      </c>
      <c r="AM50" s="218" t="s">
        <v>73</v>
      </c>
      <c r="AN50" s="218" t="s">
        <v>491</v>
      </c>
      <c r="AO50" s="218" t="s">
        <v>73</v>
      </c>
      <c r="AP50" s="218" t="s">
        <v>482</v>
      </c>
      <c r="AQ50" s="218" t="s">
        <v>73</v>
      </c>
      <c r="AR50" s="218" t="s">
        <v>483</v>
      </c>
      <c r="AS50" s="218" t="s">
        <v>81</v>
      </c>
    </row>
    <row r="51" spans="1:45" s="168" customFormat="1" ht="195" customHeight="1">
      <c r="A51" s="209" t="s">
        <v>469</v>
      </c>
      <c r="B51" s="201" t="s">
        <v>492</v>
      </c>
      <c r="C51" s="202" t="s">
        <v>471</v>
      </c>
      <c r="D51" s="209" t="s">
        <v>472</v>
      </c>
      <c r="E51" s="217" t="s">
        <v>493</v>
      </c>
      <c r="F51" s="217" t="s">
        <v>494</v>
      </c>
      <c r="G51" s="217" t="s">
        <v>495</v>
      </c>
      <c r="H51" s="217" t="s">
        <v>57</v>
      </c>
      <c r="I51" s="202" t="s">
        <v>58</v>
      </c>
      <c r="J51" s="209" t="s">
        <v>59</v>
      </c>
      <c r="K51" s="210">
        <v>0.8</v>
      </c>
      <c r="L51" s="209" t="s">
        <v>60</v>
      </c>
      <c r="M51" s="210">
        <v>0.8</v>
      </c>
      <c r="N51" s="209" t="s">
        <v>61</v>
      </c>
      <c r="O51" s="210">
        <v>0.64</v>
      </c>
      <c r="P51" s="200" t="s">
        <v>496</v>
      </c>
      <c r="Q51" s="201" t="s">
        <v>497</v>
      </c>
      <c r="R51" s="200" t="s">
        <v>498</v>
      </c>
      <c r="S51" s="209" t="s">
        <v>65</v>
      </c>
      <c r="T51" s="209" t="s">
        <v>66</v>
      </c>
      <c r="U51" s="212">
        <v>0.25</v>
      </c>
      <c r="V51" s="212">
        <v>0.15</v>
      </c>
      <c r="W51" s="209" t="s">
        <v>106</v>
      </c>
      <c r="X51" s="209" t="s">
        <v>68</v>
      </c>
      <c r="Y51" s="209" t="s">
        <v>69</v>
      </c>
      <c r="Z51" s="213">
        <v>0.48</v>
      </c>
      <c r="AA51" s="214" t="s">
        <v>100</v>
      </c>
      <c r="AB51" s="210">
        <v>0.4</v>
      </c>
      <c r="AC51" s="209" t="s">
        <v>60</v>
      </c>
      <c r="AD51" s="210">
        <v>0.8</v>
      </c>
      <c r="AE51" s="201" t="s">
        <v>61</v>
      </c>
      <c r="AF51" s="209" t="s">
        <v>72</v>
      </c>
      <c r="AG51" s="218" t="s">
        <v>73</v>
      </c>
      <c r="AH51" s="218" t="s">
        <v>490</v>
      </c>
      <c r="AI51" s="218" t="s">
        <v>73</v>
      </c>
      <c r="AJ51" s="218" t="s">
        <v>479</v>
      </c>
      <c r="AK51" s="218" t="s">
        <v>73</v>
      </c>
      <c r="AL51" s="218" t="s">
        <v>480</v>
      </c>
      <c r="AM51" s="218" t="s">
        <v>73</v>
      </c>
      <c r="AN51" s="218" t="s">
        <v>499</v>
      </c>
      <c r="AO51" s="218" t="s">
        <v>73</v>
      </c>
      <c r="AP51" s="218" t="s">
        <v>500</v>
      </c>
      <c r="AQ51" s="218" t="s">
        <v>73</v>
      </c>
      <c r="AR51" s="218" t="s">
        <v>483</v>
      </c>
      <c r="AS51" s="218" t="s">
        <v>81</v>
      </c>
    </row>
    <row r="52" spans="1:45" s="168" customFormat="1" ht="195" customHeight="1">
      <c r="A52" s="209" t="s">
        <v>469</v>
      </c>
      <c r="B52" s="201" t="s">
        <v>501</v>
      </c>
      <c r="C52" s="202" t="s">
        <v>471</v>
      </c>
      <c r="D52" s="209" t="s">
        <v>472</v>
      </c>
      <c r="E52" s="217" t="s">
        <v>502</v>
      </c>
      <c r="F52" s="217" t="s">
        <v>503</v>
      </c>
      <c r="G52" s="217" t="s">
        <v>504</v>
      </c>
      <c r="H52" s="217" t="s">
        <v>57</v>
      </c>
      <c r="I52" s="202" t="s">
        <v>58</v>
      </c>
      <c r="J52" s="209" t="s">
        <v>100</v>
      </c>
      <c r="K52" s="210">
        <v>0.6</v>
      </c>
      <c r="L52" s="209" t="s">
        <v>60</v>
      </c>
      <c r="M52" s="210">
        <v>0.8</v>
      </c>
      <c r="N52" s="209" t="s">
        <v>71</v>
      </c>
      <c r="O52" s="210">
        <v>0.48</v>
      </c>
      <c r="P52" s="200" t="s">
        <v>505</v>
      </c>
      <c r="Q52" s="201" t="s">
        <v>497</v>
      </c>
      <c r="R52" s="200" t="s">
        <v>506</v>
      </c>
      <c r="S52" s="209" t="s">
        <v>65</v>
      </c>
      <c r="T52" s="209" t="s">
        <v>66</v>
      </c>
      <c r="U52" s="212">
        <v>0.25</v>
      </c>
      <c r="V52" s="212">
        <v>0.15</v>
      </c>
      <c r="W52" s="209" t="s">
        <v>106</v>
      </c>
      <c r="X52" s="209" t="s">
        <v>68</v>
      </c>
      <c r="Y52" s="209" t="s">
        <v>69</v>
      </c>
      <c r="Z52" s="213">
        <v>0.36</v>
      </c>
      <c r="AA52" s="214" t="s">
        <v>107</v>
      </c>
      <c r="AB52" s="210">
        <v>0.2</v>
      </c>
      <c r="AC52" s="209" t="s">
        <v>60</v>
      </c>
      <c r="AD52" s="210">
        <v>0.8</v>
      </c>
      <c r="AE52" s="201" t="s">
        <v>71</v>
      </c>
      <c r="AF52" s="209" t="s">
        <v>72</v>
      </c>
      <c r="AG52" s="218" t="s">
        <v>73</v>
      </c>
      <c r="AH52" s="218" t="s">
        <v>490</v>
      </c>
      <c r="AI52" s="218" t="s">
        <v>73</v>
      </c>
      <c r="AJ52" s="218" t="s">
        <v>479</v>
      </c>
      <c r="AK52" s="218" t="s">
        <v>73</v>
      </c>
      <c r="AL52" s="218" t="s">
        <v>480</v>
      </c>
      <c r="AM52" s="218" t="s">
        <v>73</v>
      </c>
      <c r="AN52" s="218" t="s">
        <v>507</v>
      </c>
      <c r="AO52" s="218" t="s">
        <v>73</v>
      </c>
      <c r="AP52" s="218" t="s">
        <v>508</v>
      </c>
      <c r="AQ52" s="218" t="s">
        <v>73</v>
      </c>
      <c r="AR52" s="218"/>
      <c r="AS52" s="218" t="s">
        <v>186</v>
      </c>
    </row>
    <row r="53" spans="1:45" s="168" customFormat="1" ht="195" customHeight="1">
      <c r="A53" s="209" t="s">
        <v>469</v>
      </c>
      <c r="B53" s="201" t="s">
        <v>509</v>
      </c>
      <c r="C53" s="202" t="s">
        <v>471</v>
      </c>
      <c r="D53" s="209" t="s">
        <v>472</v>
      </c>
      <c r="E53" s="217" t="s">
        <v>510</v>
      </c>
      <c r="F53" s="217" t="s">
        <v>511</v>
      </c>
      <c r="G53" s="217" t="s">
        <v>512</v>
      </c>
      <c r="H53" s="217" t="s">
        <v>57</v>
      </c>
      <c r="I53" s="202" t="s">
        <v>58</v>
      </c>
      <c r="J53" s="209" t="s">
        <v>59</v>
      </c>
      <c r="K53" s="210">
        <v>0.8</v>
      </c>
      <c r="L53" s="209" t="s">
        <v>60</v>
      </c>
      <c r="M53" s="210">
        <v>0.8</v>
      </c>
      <c r="N53" s="209" t="s">
        <v>61</v>
      </c>
      <c r="O53" s="210">
        <v>0.64</v>
      </c>
      <c r="P53" s="200" t="s">
        <v>513</v>
      </c>
      <c r="Q53" s="201" t="s">
        <v>409</v>
      </c>
      <c r="R53" s="200" t="s">
        <v>514</v>
      </c>
      <c r="S53" s="209" t="s">
        <v>65</v>
      </c>
      <c r="T53" s="209" t="s">
        <v>66</v>
      </c>
      <c r="U53" s="212">
        <v>0.25</v>
      </c>
      <c r="V53" s="212">
        <v>0.15</v>
      </c>
      <c r="W53" s="209" t="s">
        <v>106</v>
      </c>
      <c r="X53" s="209" t="s">
        <v>68</v>
      </c>
      <c r="Y53" s="209" t="s">
        <v>69</v>
      </c>
      <c r="Z53" s="213">
        <v>0.48</v>
      </c>
      <c r="AA53" s="214" t="s">
        <v>100</v>
      </c>
      <c r="AB53" s="210">
        <v>0.4</v>
      </c>
      <c r="AC53" s="209" t="s">
        <v>60</v>
      </c>
      <c r="AD53" s="210">
        <v>0.8</v>
      </c>
      <c r="AE53" s="201" t="s">
        <v>61</v>
      </c>
      <c r="AF53" s="209" t="s">
        <v>72</v>
      </c>
      <c r="AG53" s="218" t="s">
        <v>73</v>
      </c>
      <c r="AH53" s="218" t="s">
        <v>490</v>
      </c>
      <c r="AI53" s="218" t="s">
        <v>73</v>
      </c>
      <c r="AJ53" s="218" t="s">
        <v>479</v>
      </c>
      <c r="AK53" s="218" t="s">
        <v>73</v>
      </c>
      <c r="AL53" s="218" t="s">
        <v>480</v>
      </c>
      <c r="AM53" s="218" t="s">
        <v>73</v>
      </c>
      <c r="AN53" s="218" t="s">
        <v>507</v>
      </c>
      <c r="AO53" s="218" t="s">
        <v>73</v>
      </c>
      <c r="AP53" s="218" t="s">
        <v>508</v>
      </c>
      <c r="AQ53" s="218" t="s">
        <v>73</v>
      </c>
      <c r="AR53" s="218"/>
      <c r="AS53" s="218" t="s">
        <v>186</v>
      </c>
    </row>
    <row r="54" spans="1:45" s="168" customFormat="1" ht="195" customHeight="1">
      <c r="A54" s="209" t="s">
        <v>469</v>
      </c>
      <c r="B54" s="201" t="s">
        <v>515</v>
      </c>
      <c r="C54" s="202" t="s">
        <v>471</v>
      </c>
      <c r="D54" s="209" t="s">
        <v>472</v>
      </c>
      <c r="E54" s="202" t="s">
        <v>516</v>
      </c>
      <c r="F54" s="202" t="s">
        <v>517</v>
      </c>
      <c r="G54" s="202" t="s">
        <v>512</v>
      </c>
      <c r="H54" s="202" t="s">
        <v>57</v>
      </c>
      <c r="I54" s="217" t="s">
        <v>58</v>
      </c>
      <c r="J54" s="209" t="s">
        <v>59</v>
      </c>
      <c r="K54" s="210">
        <v>0.8</v>
      </c>
      <c r="L54" s="209" t="s">
        <v>60</v>
      </c>
      <c r="M54" s="210">
        <v>0.8</v>
      </c>
      <c r="N54" s="209" t="s">
        <v>61</v>
      </c>
      <c r="O54" s="210">
        <v>0.64</v>
      </c>
      <c r="P54" s="200" t="s">
        <v>518</v>
      </c>
      <c r="Q54" s="201" t="s">
        <v>519</v>
      </c>
      <c r="R54" s="200" t="s">
        <v>520</v>
      </c>
      <c r="S54" s="201" t="s">
        <v>65</v>
      </c>
      <c r="T54" s="201" t="s">
        <v>66</v>
      </c>
      <c r="U54" s="212">
        <v>0.25</v>
      </c>
      <c r="V54" s="212">
        <v>0.15</v>
      </c>
      <c r="W54" s="201" t="s">
        <v>106</v>
      </c>
      <c r="X54" s="201" t="s">
        <v>68</v>
      </c>
      <c r="Y54" s="201" t="s">
        <v>69</v>
      </c>
      <c r="Z54" s="213">
        <v>0.48</v>
      </c>
      <c r="AA54" s="214" t="s">
        <v>100</v>
      </c>
      <c r="AB54" s="210">
        <v>0.4</v>
      </c>
      <c r="AC54" s="209" t="s">
        <v>60</v>
      </c>
      <c r="AD54" s="210">
        <v>0.8</v>
      </c>
      <c r="AE54" s="201" t="s">
        <v>61</v>
      </c>
      <c r="AF54" s="201" t="s">
        <v>72</v>
      </c>
      <c r="AG54" s="218" t="s">
        <v>73</v>
      </c>
      <c r="AH54" s="218" t="s">
        <v>490</v>
      </c>
      <c r="AI54" s="218" t="s">
        <v>73</v>
      </c>
      <c r="AJ54" s="218" t="s">
        <v>479</v>
      </c>
      <c r="AK54" s="218" t="s">
        <v>73</v>
      </c>
      <c r="AL54" s="218" t="s">
        <v>480</v>
      </c>
      <c r="AM54" s="218" t="s">
        <v>73</v>
      </c>
      <c r="AN54" s="218" t="s">
        <v>521</v>
      </c>
      <c r="AO54" s="218" t="s">
        <v>73</v>
      </c>
      <c r="AP54" s="218" t="s">
        <v>508</v>
      </c>
      <c r="AQ54" s="218" t="s">
        <v>73</v>
      </c>
      <c r="AR54" s="218"/>
      <c r="AS54" s="218" t="s">
        <v>186</v>
      </c>
    </row>
    <row r="55" spans="1:45" s="168" customFormat="1" ht="195" customHeight="1">
      <c r="A55" s="209" t="s">
        <v>522</v>
      </c>
      <c r="B55" s="201" t="s">
        <v>523</v>
      </c>
      <c r="C55" s="202" t="s">
        <v>524</v>
      </c>
      <c r="D55" s="209" t="s">
        <v>53</v>
      </c>
      <c r="E55" s="202" t="s">
        <v>525</v>
      </c>
      <c r="F55" s="202" t="s">
        <v>526</v>
      </c>
      <c r="G55" s="202" t="s">
        <v>527</v>
      </c>
      <c r="H55" s="202" t="s">
        <v>57</v>
      </c>
      <c r="I55" s="217" t="s">
        <v>58</v>
      </c>
      <c r="J55" s="209" t="s">
        <v>100</v>
      </c>
      <c r="K55" s="210">
        <v>0.6</v>
      </c>
      <c r="L55" s="209" t="s">
        <v>60</v>
      </c>
      <c r="M55" s="210">
        <v>0.8</v>
      </c>
      <c r="N55" s="209" t="s">
        <v>71</v>
      </c>
      <c r="O55" s="210">
        <v>0.48</v>
      </c>
      <c r="P55" s="200" t="s">
        <v>528</v>
      </c>
      <c r="Q55" s="201" t="s">
        <v>263</v>
      </c>
      <c r="R55" s="200" t="s">
        <v>529</v>
      </c>
      <c r="S55" s="201" t="s">
        <v>65</v>
      </c>
      <c r="T55" s="201" t="s">
        <v>66</v>
      </c>
      <c r="U55" s="212">
        <v>0.25</v>
      </c>
      <c r="V55" s="212">
        <v>0.15</v>
      </c>
      <c r="W55" s="201" t="s">
        <v>106</v>
      </c>
      <c r="X55" s="201" t="s">
        <v>266</v>
      </c>
      <c r="Y55" s="201" t="s">
        <v>69</v>
      </c>
      <c r="Z55" s="213">
        <v>0.36</v>
      </c>
      <c r="AA55" s="214" t="s">
        <v>107</v>
      </c>
      <c r="AB55" s="210">
        <v>0.2</v>
      </c>
      <c r="AC55" s="209" t="s">
        <v>60</v>
      </c>
      <c r="AD55" s="210">
        <v>0.8</v>
      </c>
      <c r="AE55" s="201" t="s">
        <v>71</v>
      </c>
      <c r="AF55" s="201" t="s">
        <v>72</v>
      </c>
      <c r="AG55" s="218" t="s">
        <v>73</v>
      </c>
      <c r="AH55" s="218" t="s">
        <v>530</v>
      </c>
      <c r="AI55" s="218" t="s">
        <v>73</v>
      </c>
      <c r="AJ55" s="218" t="s">
        <v>531</v>
      </c>
      <c r="AK55" s="218" t="s">
        <v>73</v>
      </c>
      <c r="AL55" s="218" t="s">
        <v>532</v>
      </c>
      <c r="AM55" s="218" t="s">
        <v>73</v>
      </c>
      <c r="AN55" s="218" t="s">
        <v>533</v>
      </c>
      <c r="AO55" s="218" t="s">
        <v>73</v>
      </c>
      <c r="AP55" s="218" t="s">
        <v>534</v>
      </c>
      <c r="AQ55" s="218" t="s">
        <v>73</v>
      </c>
      <c r="AR55" s="218" t="s">
        <v>535</v>
      </c>
      <c r="AS55" s="218" t="s">
        <v>81</v>
      </c>
    </row>
    <row r="56" spans="1:45" s="168" customFormat="1" ht="195" customHeight="1">
      <c r="A56" s="209" t="s">
        <v>522</v>
      </c>
      <c r="B56" s="201" t="s">
        <v>536</v>
      </c>
      <c r="C56" s="202" t="s">
        <v>524</v>
      </c>
      <c r="D56" s="209" t="s">
        <v>53</v>
      </c>
      <c r="E56" s="202" t="s">
        <v>537</v>
      </c>
      <c r="F56" s="202" t="s">
        <v>538</v>
      </c>
      <c r="G56" s="202" t="s">
        <v>539</v>
      </c>
      <c r="H56" s="202" t="s">
        <v>57</v>
      </c>
      <c r="I56" s="217" t="s">
        <v>58</v>
      </c>
      <c r="J56" s="209" t="s">
        <v>100</v>
      </c>
      <c r="K56" s="210">
        <v>0.6</v>
      </c>
      <c r="L56" s="209" t="s">
        <v>101</v>
      </c>
      <c r="M56" s="210">
        <v>0.6</v>
      </c>
      <c r="N56" s="209" t="s">
        <v>102</v>
      </c>
      <c r="O56" s="210">
        <v>0.36</v>
      </c>
      <c r="P56" s="200" t="s">
        <v>540</v>
      </c>
      <c r="Q56" s="201" t="s">
        <v>248</v>
      </c>
      <c r="R56" s="200" t="s">
        <v>541</v>
      </c>
      <c r="S56" s="201" t="s">
        <v>65</v>
      </c>
      <c r="T56" s="201" t="s">
        <v>66</v>
      </c>
      <c r="U56" s="212">
        <v>0.25</v>
      </c>
      <c r="V56" s="212">
        <v>0.15</v>
      </c>
      <c r="W56" s="201" t="s">
        <v>67</v>
      </c>
      <c r="X56" s="201" t="s">
        <v>68</v>
      </c>
      <c r="Y56" s="201" t="s">
        <v>69</v>
      </c>
      <c r="Z56" s="213">
        <v>0.36</v>
      </c>
      <c r="AA56" s="214" t="s">
        <v>107</v>
      </c>
      <c r="AB56" s="210">
        <v>0.2</v>
      </c>
      <c r="AC56" s="209" t="s">
        <v>60</v>
      </c>
      <c r="AD56" s="210">
        <v>0.8</v>
      </c>
      <c r="AE56" s="201" t="s">
        <v>71</v>
      </c>
      <c r="AF56" s="201" t="s">
        <v>72</v>
      </c>
      <c r="AG56" s="218" t="s">
        <v>73</v>
      </c>
      <c r="AH56" s="218" t="s">
        <v>542</v>
      </c>
      <c r="AI56" s="218" t="s">
        <v>73</v>
      </c>
      <c r="AJ56" s="218" t="s">
        <v>543</v>
      </c>
      <c r="AK56" s="218" t="s">
        <v>73</v>
      </c>
      <c r="AL56" s="218" t="s">
        <v>544</v>
      </c>
      <c r="AM56" s="218" t="s">
        <v>73</v>
      </c>
      <c r="AN56" s="218" t="s">
        <v>545</v>
      </c>
      <c r="AO56" s="218" t="s">
        <v>73</v>
      </c>
      <c r="AP56" s="218" t="s">
        <v>546</v>
      </c>
      <c r="AQ56" s="218" t="s">
        <v>73</v>
      </c>
      <c r="AR56" s="218" t="s">
        <v>547</v>
      </c>
      <c r="AS56" s="218" t="s">
        <v>81</v>
      </c>
    </row>
    <row r="57" spans="1:45" s="168" customFormat="1" ht="195" customHeight="1">
      <c r="A57" s="209" t="s">
        <v>548</v>
      </c>
      <c r="B57" s="201" t="s">
        <v>549</v>
      </c>
      <c r="C57" s="202" t="s">
        <v>550</v>
      </c>
      <c r="D57" s="209" t="s">
        <v>551</v>
      </c>
      <c r="E57" s="202" t="s">
        <v>552</v>
      </c>
      <c r="F57" s="202" t="s">
        <v>553</v>
      </c>
      <c r="G57" s="202" t="s">
        <v>554</v>
      </c>
      <c r="H57" s="202" t="s">
        <v>555</v>
      </c>
      <c r="I57" s="217" t="s">
        <v>58</v>
      </c>
      <c r="J57" s="209" t="s">
        <v>59</v>
      </c>
      <c r="K57" s="210">
        <v>0.8</v>
      </c>
      <c r="L57" s="209" t="s">
        <v>60</v>
      </c>
      <c r="M57" s="210">
        <v>0.8</v>
      </c>
      <c r="N57" s="209" t="s">
        <v>61</v>
      </c>
      <c r="O57" s="210">
        <v>0.64</v>
      </c>
      <c r="P57" s="200" t="s">
        <v>556</v>
      </c>
      <c r="Q57" s="201" t="s">
        <v>557</v>
      </c>
      <c r="R57" s="200" t="s">
        <v>558</v>
      </c>
      <c r="S57" s="201" t="s">
        <v>65</v>
      </c>
      <c r="T57" s="201" t="s">
        <v>66</v>
      </c>
      <c r="U57" s="212">
        <v>0.25</v>
      </c>
      <c r="V57" s="212">
        <v>0.15</v>
      </c>
      <c r="W57" s="201" t="s">
        <v>106</v>
      </c>
      <c r="X57" s="201" t="s">
        <v>68</v>
      </c>
      <c r="Y57" s="201" t="s">
        <v>69</v>
      </c>
      <c r="Z57" s="213">
        <v>0.48</v>
      </c>
      <c r="AA57" s="214" t="s">
        <v>100</v>
      </c>
      <c r="AB57" s="210">
        <v>0.4</v>
      </c>
      <c r="AC57" s="209" t="s">
        <v>60</v>
      </c>
      <c r="AD57" s="210">
        <v>0.8</v>
      </c>
      <c r="AE57" s="201" t="s">
        <v>61</v>
      </c>
      <c r="AF57" s="201" t="s">
        <v>72</v>
      </c>
      <c r="AG57" s="218" t="s">
        <v>73</v>
      </c>
      <c r="AH57" s="218" t="s">
        <v>559</v>
      </c>
      <c r="AI57" s="218" t="s">
        <v>73</v>
      </c>
      <c r="AJ57" s="218" t="s">
        <v>560</v>
      </c>
      <c r="AK57" s="218" t="s">
        <v>73</v>
      </c>
      <c r="AL57" s="218" t="s">
        <v>561</v>
      </c>
      <c r="AM57" s="218" t="s">
        <v>73</v>
      </c>
      <c r="AN57" s="218" t="s">
        <v>562</v>
      </c>
      <c r="AO57" s="218" t="s">
        <v>73</v>
      </c>
      <c r="AP57" s="218" t="s">
        <v>563</v>
      </c>
      <c r="AQ57" s="218" t="s">
        <v>73</v>
      </c>
      <c r="AR57" s="218" t="s">
        <v>564</v>
      </c>
      <c r="AS57" s="218" t="s">
        <v>81</v>
      </c>
    </row>
    <row r="58" spans="1:45" s="168" customFormat="1" ht="195" customHeight="1">
      <c r="A58" s="209" t="s">
        <v>548</v>
      </c>
      <c r="B58" s="201" t="s">
        <v>565</v>
      </c>
      <c r="C58" s="202" t="s">
        <v>550</v>
      </c>
      <c r="D58" s="209" t="s">
        <v>551</v>
      </c>
      <c r="E58" s="202" t="s">
        <v>566</v>
      </c>
      <c r="F58" s="202" t="s">
        <v>567</v>
      </c>
      <c r="G58" s="202" t="s">
        <v>568</v>
      </c>
      <c r="H58" s="202" t="s">
        <v>555</v>
      </c>
      <c r="I58" s="217" t="s">
        <v>58</v>
      </c>
      <c r="J58" s="209" t="s">
        <v>100</v>
      </c>
      <c r="K58" s="210">
        <v>0.6</v>
      </c>
      <c r="L58" s="209" t="s">
        <v>101</v>
      </c>
      <c r="M58" s="210">
        <v>0.6</v>
      </c>
      <c r="N58" s="209" t="s">
        <v>102</v>
      </c>
      <c r="O58" s="210">
        <v>0.36</v>
      </c>
      <c r="P58" s="200" t="s">
        <v>569</v>
      </c>
      <c r="Q58" s="201" t="s">
        <v>570</v>
      </c>
      <c r="R58" s="200" t="s">
        <v>571</v>
      </c>
      <c r="S58" s="201" t="s">
        <v>65</v>
      </c>
      <c r="T58" s="201" t="s">
        <v>66</v>
      </c>
      <c r="U58" s="212">
        <v>0.25</v>
      </c>
      <c r="V58" s="212">
        <v>0.15</v>
      </c>
      <c r="W58" s="201" t="s">
        <v>67</v>
      </c>
      <c r="X58" s="201" t="s">
        <v>68</v>
      </c>
      <c r="Y58" s="201" t="s">
        <v>69</v>
      </c>
      <c r="Z58" s="213">
        <v>0.36</v>
      </c>
      <c r="AA58" s="214" t="s">
        <v>107</v>
      </c>
      <c r="AB58" s="210">
        <v>0.2</v>
      </c>
      <c r="AC58" s="209" t="s">
        <v>60</v>
      </c>
      <c r="AD58" s="210">
        <v>0.8</v>
      </c>
      <c r="AE58" s="201" t="s">
        <v>71</v>
      </c>
      <c r="AF58" s="201" t="s">
        <v>72</v>
      </c>
      <c r="AG58" s="218" t="s">
        <v>73</v>
      </c>
      <c r="AH58" s="218" t="s">
        <v>572</v>
      </c>
      <c r="AI58" s="218" t="s">
        <v>73</v>
      </c>
      <c r="AJ58" s="218" t="s">
        <v>573</v>
      </c>
      <c r="AK58" s="218" t="s">
        <v>73</v>
      </c>
      <c r="AL58" s="218" t="s">
        <v>574</v>
      </c>
      <c r="AM58" s="218" t="s">
        <v>73</v>
      </c>
      <c r="AN58" s="218" t="s">
        <v>575</v>
      </c>
      <c r="AO58" s="218" t="s">
        <v>73</v>
      </c>
      <c r="AP58" s="218" t="s">
        <v>576</v>
      </c>
      <c r="AQ58" s="218" t="s">
        <v>73</v>
      </c>
      <c r="AR58" s="218" t="s">
        <v>577</v>
      </c>
      <c r="AS58" s="218" t="s">
        <v>81</v>
      </c>
    </row>
    <row r="59" spans="1:45" s="168" customFormat="1" ht="195" customHeight="1">
      <c r="A59" s="209" t="s">
        <v>548</v>
      </c>
      <c r="B59" s="201" t="s">
        <v>578</v>
      </c>
      <c r="C59" s="202" t="s">
        <v>550</v>
      </c>
      <c r="D59" s="209" t="s">
        <v>551</v>
      </c>
      <c r="E59" s="202" t="s">
        <v>579</v>
      </c>
      <c r="F59" s="230" t="s">
        <v>580</v>
      </c>
      <c r="G59" s="230" t="s">
        <v>581</v>
      </c>
      <c r="H59" s="230" t="s">
        <v>57</v>
      </c>
      <c r="I59" s="230" t="s">
        <v>58</v>
      </c>
      <c r="J59" s="201" t="s">
        <v>100</v>
      </c>
      <c r="K59" s="210">
        <v>0.6</v>
      </c>
      <c r="L59" s="201" t="s">
        <v>60</v>
      </c>
      <c r="M59" s="210">
        <v>0.8</v>
      </c>
      <c r="N59" s="209" t="s">
        <v>71</v>
      </c>
      <c r="O59" s="210">
        <v>0.48</v>
      </c>
      <c r="P59" s="224" t="s">
        <v>582</v>
      </c>
      <c r="Q59" s="201" t="s">
        <v>583</v>
      </c>
      <c r="R59" s="224" t="s">
        <v>584</v>
      </c>
      <c r="S59" s="201" t="s">
        <v>65</v>
      </c>
      <c r="T59" s="201" t="s">
        <v>66</v>
      </c>
      <c r="U59" s="212">
        <v>0.25</v>
      </c>
      <c r="V59" s="212">
        <v>0.15</v>
      </c>
      <c r="W59" s="201" t="s">
        <v>67</v>
      </c>
      <c r="X59" s="201" t="s">
        <v>68</v>
      </c>
      <c r="Y59" s="201" t="s">
        <v>69</v>
      </c>
      <c r="Z59" s="213">
        <v>0.36</v>
      </c>
      <c r="AA59" s="214" t="s">
        <v>107</v>
      </c>
      <c r="AB59" s="210">
        <v>0.2</v>
      </c>
      <c r="AC59" s="201" t="s">
        <v>60</v>
      </c>
      <c r="AD59" s="210">
        <v>0.8</v>
      </c>
      <c r="AE59" s="201" t="s">
        <v>71</v>
      </c>
      <c r="AF59" s="201" t="s">
        <v>72</v>
      </c>
      <c r="AG59" s="218" t="s">
        <v>73</v>
      </c>
      <c r="AH59" s="218" t="s">
        <v>585</v>
      </c>
      <c r="AI59" s="218" t="s">
        <v>73</v>
      </c>
      <c r="AJ59" s="218" t="s">
        <v>586</v>
      </c>
      <c r="AK59" s="218" t="s">
        <v>73</v>
      </c>
      <c r="AL59" s="218" t="s">
        <v>587</v>
      </c>
      <c r="AM59" s="218" t="s">
        <v>73</v>
      </c>
      <c r="AN59" s="218" t="s">
        <v>588</v>
      </c>
      <c r="AO59" s="218" t="s">
        <v>73</v>
      </c>
      <c r="AP59" s="218" t="s">
        <v>589</v>
      </c>
      <c r="AQ59" s="218" t="s">
        <v>73</v>
      </c>
      <c r="AR59" s="218" t="s">
        <v>590</v>
      </c>
      <c r="AS59" s="218" t="s">
        <v>81</v>
      </c>
    </row>
    <row r="60" spans="1:45" s="168" customFormat="1" ht="195" customHeight="1">
      <c r="A60" s="209" t="s">
        <v>548</v>
      </c>
      <c r="B60" s="201" t="s">
        <v>591</v>
      </c>
      <c r="C60" s="202" t="s">
        <v>550</v>
      </c>
      <c r="D60" s="209" t="s">
        <v>551</v>
      </c>
      <c r="E60" s="217" t="s">
        <v>592</v>
      </c>
      <c r="F60" s="231" t="s">
        <v>593</v>
      </c>
      <c r="G60" s="230" t="s">
        <v>594</v>
      </c>
      <c r="H60" s="230" t="s">
        <v>57</v>
      </c>
      <c r="I60" s="230" t="s">
        <v>58</v>
      </c>
      <c r="J60" s="201" t="s">
        <v>100</v>
      </c>
      <c r="K60" s="210">
        <v>0.6</v>
      </c>
      <c r="L60" s="201" t="s">
        <v>101</v>
      </c>
      <c r="M60" s="210">
        <v>0.6</v>
      </c>
      <c r="N60" s="209" t="s">
        <v>102</v>
      </c>
      <c r="O60" s="210">
        <v>0.36</v>
      </c>
      <c r="P60" s="224" t="s">
        <v>595</v>
      </c>
      <c r="Q60" s="201" t="s">
        <v>557</v>
      </c>
      <c r="R60" s="224" t="s">
        <v>596</v>
      </c>
      <c r="S60" s="201" t="s">
        <v>65</v>
      </c>
      <c r="T60" s="201" t="s">
        <v>66</v>
      </c>
      <c r="U60" s="212">
        <v>0.25</v>
      </c>
      <c r="V60" s="212">
        <v>0.15</v>
      </c>
      <c r="W60" s="201" t="s">
        <v>106</v>
      </c>
      <c r="X60" s="201" t="s">
        <v>68</v>
      </c>
      <c r="Y60" s="201" t="s">
        <v>69</v>
      </c>
      <c r="Z60" s="213">
        <v>0.36</v>
      </c>
      <c r="AA60" s="214" t="s">
        <v>107</v>
      </c>
      <c r="AB60" s="210">
        <v>0.2</v>
      </c>
      <c r="AC60" s="201" t="s">
        <v>60</v>
      </c>
      <c r="AD60" s="210">
        <v>0.8</v>
      </c>
      <c r="AE60" s="201" t="s">
        <v>71</v>
      </c>
      <c r="AF60" s="201" t="s">
        <v>72</v>
      </c>
      <c r="AG60" s="218" t="s">
        <v>73</v>
      </c>
      <c r="AH60" s="218" t="s">
        <v>597</v>
      </c>
      <c r="AI60" s="218" t="s">
        <v>73</v>
      </c>
      <c r="AJ60" s="218" t="s">
        <v>598</v>
      </c>
      <c r="AK60" s="218" t="s">
        <v>73</v>
      </c>
      <c r="AL60" s="218" t="s">
        <v>599</v>
      </c>
      <c r="AM60" s="218" t="s">
        <v>73</v>
      </c>
      <c r="AN60" s="218" t="s">
        <v>600</v>
      </c>
      <c r="AO60" s="218" t="s">
        <v>73</v>
      </c>
      <c r="AP60" s="218" t="s">
        <v>601</v>
      </c>
      <c r="AQ60" s="218" t="s">
        <v>73</v>
      </c>
      <c r="AR60" s="218" t="s">
        <v>602</v>
      </c>
      <c r="AS60" s="218" t="s">
        <v>81</v>
      </c>
    </row>
    <row r="61" spans="1:45" s="168" customFormat="1" ht="195" customHeight="1">
      <c r="A61" s="209" t="s">
        <v>548</v>
      </c>
      <c r="B61" s="201" t="s">
        <v>603</v>
      </c>
      <c r="C61" s="202" t="s">
        <v>550</v>
      </c>
      <c r="D61" s="209" t="s">
        <v>551</v>
      </c>
      <c r="E61" s="217" t="s">
        <v>604</v>
      </c>
      <c r="F61" s="230" t="s">
        <v>605</v>
      </c>
      <c r="G61" s="230" t="s">
        <v>606</v>
      </c>
      <c r="H61" s="230" t="s">
        <v>57</v>
      </c>
      <c r="I61" s="230" t="s">
        <v>58</v>
      </c>
      <c r="J61" s="201" t="s">
        <v>100</v>
      </c>
      <c r="K61" s="210">
        <v>0.6</v>
      </c>
      <c r="L61" s="201" t="s">
        <v>60</v>
      </c>
      <c r="M61" s="210">
        <v>0.8</v>
      </c>
      <c r="N61" s="209" t="s">
        <v>71</v>
      </c>
      <c r="O61" s="210">
        <v>0.48</v>
      </c>
      <c r="P61" s="224" t="s">
        <v>607</v>
      </c>
      <c r="Q61" s="201" t="s">
        <v>608</v>
      </c>
      <c r="R61" s="224" t="s">
        <v>609</v>
      </c>
      <c r="S61" s="201" t="s">
        <v>65</v>
      </c>
      <c r="T61" s="201" t="s">
        <v>66</v>
      </c>
      <c r="U61" s="212">
        <v>0.25</v>
      </c>
      <c r="V61" s="212">
        <v>0.15</v>
      </c>
      <c r="W61" s="201" t="s">
        <v>106</v>
      </c>
      <c r="X61" s="201" t="s">
        <v>68</v>
      </c>
      <c r="Y61" s="201" t="s">
        <v>69</v>
      </c>
      <c r="Z61" s="213">
        <v>0.36</v>
      </c>
      <c r="AA61" s="214" t="s">
        <v>107</v>
      </c>
      <c r="AB61" s="210">
        <v>0.2</v>
      </c>
      <c r="AC61" s="209" t="s">
        <v>60</v>
      </c>
      <c r="AD61" s="210">
        <v>0.8</v>
      </c>
      <c r="AE61" s="201" t="s">
        <v>71</v>
      </c>
      <c r="AF61" s="201" t="s">
        <v>72</v>
      </c>
      <c r="AG61" s="218" t="s">
        <v>73</v>
      </c>
      <c r="AH61" s="218" t="s">
        <v>610</v>
      </c>
      <c r="AI61" s="218" t="s">
        <v>73</v>
      </c>
      <c r="AJ61" s="218" t="s">
        <v>611</v>
      </c>
      <c r="AK61" s="218" t="s">
        <v>73</v>
      </c>
      <c r="AL61" s="218" t="s">
        <v>612</v>
      </c>
      <c r="AM61" s="218" t="s">
        <v>73</v>
      </c>
      <c r="AN61" s="218" t="s">
        <v>613</v>
      </c>
      <c r="AO61" s="218" t="s">
        <v>73</v>
      </c>
      <c r="AP61" s="218" t="s">
        <v>614</v>
      </c>
      <c r="AQ61" s="218" t="s">
        <v>73</v>
      </c>
      <c r="AR61" s="218" t="s">
        <v>615</v>
      </c>
      <c r="AS61" s="218" t="s">
        <v>81</v>
      </c>
    </row>
    <row r="62" spans="1:45" s="168" customFormat="1" ht="195" customHeight="1">
      <c r="A62" s="209" t="s">
        <v>548</v>
      </c>
      <c r="B62" s="201" t="s">
        <v>616</v>
      </c>
      <c r="C62" s="202" t="s">
        <v>550</v>
      </c>
      <c r="D62" s="209" t="s">
        <v>551</v>
      </c>
      <c r="E62" s="217" t="s">
        <v>617</v>
      </c>
      <c r="F62" s="230" t="s">
        <v>618</v>
      </c>
      <c r="G62" s="230" t="s">
        <v>619</v>
      </c>
      <c r="H62" s="230" t="s">
        <v>57</v>
      </c>
      <c r="I62" s="230" t="s">
        <v>58</v>
      </c>
      <c r="J62" s="201" t="s">
        <v>59</v>
      </c>
      <c r="K62" s="210">
        <v>0.8</v>
      </c>
      <c r="L62" s="201" t="s">
        <v>60</v>
      </c>
      <c r="M62" s="210">
        <v>0.8</v>
      </c>
      <c r="N62" s="209" t="s">
        <v>61</v>
      </c>
      <c r="O62" s="210">
        <v>0.64</v>
      </c>
      <c r="P62" s="224" t="s">
        <v>620</v>
      </c>
      <c r="Q62" s="201" t="s">
        <v>608</v>
      </c>
      <c r="R62" s="224" t="s">
        <v>621</v>
      </c>
      <c r="S62" s="201" t="s">
        <v>65</v>
      </c>
      <c r="T62" s="201" t="s">
        <v>66</v>
      </c>
      <c r="U62" s="212">
        <v>0.25</v>
      </c>
      <c r="V62" s="212">
        <v>0.15</v>
      </c>
      <c r="W62" s="201" t="s">
        <v>106</v>
      </c>
      <c r="X62" s="201" t="s">
        <v>68</v>
      </c>
      <c r="Y62" s="201" t="s">
        <v>69</v>
      </c>
      <c r="Z62" s="213">
        <v>0.48</v>
      </c>
      <c r="AA62" s="214" t="s">
        <v>100</v>
      </c>
      <c r="AB62" s="210">
        <v>0.4</v>
      </c>
      <c r="AC62" s="201" t="s">
        <v>60</v>
      </c>
      <c r="AD62" s="210">
        <v>0.8</v>
      </c>
      <c r="AE62" s="201" t="s">
        <v>61</v>
      </c>
      <c r="AF62" s="201" t="s">
        <v>72</v>
      </c>
      <c r="AG62" s="218" t="s">
        <v>73</v>
      </c>
      <c r="AH62" s="218"/>
      <c r="AI62" s="218" t="s">
        <v>73</v>
      </c>
      <c r="AJ62" s="218"/>
      <c r="AK62" s="218" t="s">
        <v>73</v>
      </c>
      <c r="AL62" s="218"/>
      <c r="AM62" s="218" t="s">
        <v>73</v>
      </c>
      <c r="AN62" s="218"/>
      <c r="AO62" s="218" t="s">
        <v>73</v>
      </c>
      <c r="AP62" s="218"/>
      <c r="AQ62" s="218" t="s">
        <v>73</v>
      </c>
      <c r="AR62" s="218" t="s">
        <v>622</v>
      </c>
      <c r="AS62" s="218" t="s">
        <v>81</v>
      </c>
    </row>
    <row r="63" spans="1:45" s="168" customFormat="1" ht="195" customHeight="1">
      <c r="A63" s="209" t="s">
        <v>623</v>
      </c>
      <c r="B63" s="201" t="s">
        <v>624</v>
      </c>
      <c r="C63" s="202" t="s">
        <v>625</v>
      </c>
      <c r="D63" s="209" t="s">
        <v>626</v>
      </c>
      <c r="E63" s="217" t="s">
        <v>627</v>
      </c>
      <c r="F63" s="230" t="s">
        <v>628</v>
      </c>
      <c r="G63" s="230" t="s">
        <v>629</v>
      </c>
      <c r="H63" s="230" t="s">
        <v>57</v>
      </c>
      <c r="I63" s="230" t="s">
        <v>58</v>
      </c>
      <c r="J63" s="201" t="s">
        <v>100</v>
      </c>
      <c r="K63" s="210">
        <v>0.6</v>
      </c>
      <c r="L63" s="201" t="s">
        <v>60</v>
      </c>
      <c r="M63" s="210">
        <v>0.8</v>
      </c>
      <c r="N63" s="209" t="s">
        <v>71</v>
      </c>
      <c r="O63" s="210">
        <v>0.48</v>
      </c>
      <c r="P63" s="224" t="s">
        <v>630</v>
      </c>
      <c r="Q63" s="201" t="s">
        <v>631</v>
      </c>
      <c r="R63" s="224" t="s">
        <v>632</v>
      </c>
      <c r="S63" s="201" t="s">
        <v>65</v>
      </c>
      <c r="T63" s="201" t="s">
        <v>66</v>
      </c>
      <c r="U63" s="212">
        <v>0.25</v>
      </c>
      <c r="V63" s="212">
        <v>0.15</v>
      </c>
      <c r="W63" s="201" t="s">
        <v>106</v>
      </c>
      <c r="X63" s="201" t="s">
        <v>68</v>
      </c>
      <c r="Y63" s="201" t="s">
        <v>633</v>
      </c>
      <c r="Z63" s="213">
        <v>0.36</v>
      </c>
      <c r="AA63" s="214" t="s">
        <v>107</v>
      </c>
      <c r="AB63" s="210">
        <v>0.2</v>
      </c>
      <c r="AC63" s="201" t="s">
        <v>108</v>
      </c>
      <c r="AD63" s="210">
        <v>0.4</v>
      </c>
      <c r="AE63" s="201" t="s">
        <v>109</v>
      </c>
      <c r="AF63" s="201" t="s">
        <v>72</v>
      </c>
      <c r="AG63" s="218" t="s">
        <v>73</v>
      </c>
      <c r="AH63" s="218" t="s">
        <v>634</v>
      </c>
      <c r="AI63" s="218" t="s">
        <v>73</v>
      </c>
      <c r="AJ63" s="218" t="s">
        <v>634</v>
      </c>
      <c r="AK63" s="218" t="s">
        <v>73</v>
      </c>
      <c r="AL63" s="218" t="s">
        <v>635</v>
      </c>
      <c r="AM63" s="218" t="s">
        <v>73</v>
      </c>
      <c r="AN63" s="218" t="s">
        <v>636</v>
      </c>
      <c r="AO63" s="218" t="s">
        <v>73</v>
      </c>
      <c r="AP63" s="218" t="s">
        <v>637</v>
      </c>
      <c r="AQ63" s="218" t="s">
        <v>73</v>
      </c>
      <c r="AR63" s="218" t="s">
        <v>638</v>
      </c>
      <c r="AS63" s="218"/>
    </row>
    <row r="64" spans="1:45" s="168" customFormat="1" ht="195" customHeight="1">
      <c r="A64" s="209" t="s">
        <v>623</v>
      </c>
      <c r="B64" s="201" t="s">
        <v>624</v>
      </c>
      <c r="C64" s="202" t="s">
        <v>625</v>
      </c>
      <c r="D64" s="209" t="s">
        <v>626</v>
      </c>
      <c r="E64" s="217" t="s">
        <v>639</v>
      </c>
      <c r="F64" s="230"/>
      <c r="G64" s="230"/>
      <c r="H64" s="230"/>
      <c r="I64" s="230"/>
      <c r="J64" s="201"/>
      <c r="K64" s="210"/>
      <c r="L64" s="201"/>
      <c r="M64" s="210"/>
      <c r="N64" s="209"/>
      <c r="O64" s="210"/>
      <c r="P64" s="220"/>
      <c r="Q64" s="201"/>
      <c r="R64" s="224"/>
      <c r="S64" s="201"/>
      <c r="T64" s="201"/>
      <c r="U64" s="212"/>
      <c r="V64" s="212"/>
      <c r="W64" s="201"/>
      <c r="X64" s="201"/>
      <c r="Y64" s="201"/>
      <c r="Z64" s="213"/>
      <c r="AA64" s="214"/>
      <c r="AB64" s="210"/>
      <c r="AC64" s="201"/>
      <c r="AD64" s="210"/>
      <c r="AE64" s="201"/>
      <c r="AF64" s="201"/>
      <c r="AG64" s="218"/>
      <c r="AH64" s="218"/>
      <c r="AI64" s="218"/>
      <c r="AJ64" s="218"/>
      <c r="AK64" s="218"/>
      <c r="AL64" s="218"/>
      <c r="AM64" s="218"/>
      <c r="AN64" s="218"/>
      <c r="AO64" s="218"/>
      <c r="AP64" s="218"/>
      <c r="AQ64" s="218"/>
      <c r="AR64" s="218"/>
      <c r="AS64" s="218"/>
    </row>
    <row r="65" spans="1:45" s="168" customFormat="1" ht="195" customHeight="1">
      <c r="A65" s="209" t="s">
        <v>623</v>
      </c>
      <c r="B65" s="201" t="s">
        <v>640</v>
      </c>
      <c r="C65" s="202" t="s">
        <v>625</v>
      </c>
      <c r="D65" s="209" t="s">
        <v>626</v>
      </c>
      <c r="E65" s="217" t="s">
        <v>641</v>
      </c>
      <c r="F65" s="202" t="s">
        <v>642</v>
      </c>
      <c r="G65" s="202" t="s">
        <v>643</v>
      </c>
      <c r="H65" s="202" t="s">
        <v>57</v>
      </c>
      <c r="I65" s="202" t="s">
        <v>58</v>
      </c>
      <c r="J65" s="201" t="s">
        <v>100</v>
      </c>
      <c r="K65" s="210">
        <v>0.6</v>
      </c>
      <c r="L65" s="201" t="s">
        <v>60</v>
      </c>
      <c r="M65" s="210">
        <v>0.8</v>
      </c>
      <c r="N65" s="209" t="s">
        <v>71</v>
      </c>
      <c r="O65" s="210">
        <v>0.48</v>
      </c>
      <c r="P65" s="220" t="s">
        <v>644</v>
      </c>
      <c r="Q65" s="201" t="s">
        <v>631</v>
      </c>
      <c r="R65" s="200" t="s">
        <v>645</v>
      </c>
      <c r="S65" s="201" t="s">
        <v>65</v>
      </c>
      <c r="T65" s="201" t="s">
        <v>66</v>
      </c>
      <c r="U65" s="212">
        <v>0.25</v>
      </c>
      <c r="V65" s="212">
        <v>0.15</v>
      </c>
      <c r="W65" s="201" t="s">
        <v>106</v>
      </c>
      <c r="X65" s="201" t="s">
        <v>68</v>
      </c>
      <c r="Y65" s="201" t="s">
        <v>633</v>
      </c>
      <c r="Z65" s="213">
        <v>0.36</v>
      </c>
      <c r="AA65" s="214" t="s">
        <v>107</v>
      </c>
      <c r="AB65" s="210">
        <v>0.2</v>
      </c>
      <c r="AC65" s="201" t="s">
        <v>108</v>
      </c>
      <c r="AD65" s="210">
        <v>0.4</v>
      </c>
      <c r="AE65" s="201" t="s">
        <v>109</v>
      </c>
      <c r="AF65" s="232" t="s">
        <v>72</v>
      </c>
      <c r="AG65" s="218" t="s">
        <v>73</v>
      </c>
      <c r="AH65" s="218" t="s">
        <v>634</v>
      </c>
      <c r="AI65" s="218" t="s">
        <v>73</v>
      </c>
      <c r="AJ65" s="218" t="s">
        <v>634</v>
      </c>
      <c r="AK65" s="218" t="s">
        <v>73</v>
      </c>
      <c r="AL65" s="218" t="s">
        <v>646</v>
      </c>
      <c r="AM65" s="218" t="s">
        <v>73</v>
      </c>
      <c r="AN65" s="218" t="s">
        <v>636</v>
      </c>
      <c r="AO65" s="218" t="s">
        <v>73</v>
      </c>
      <c r="AP65" s="218" t="s">
        <v>637</v>
      </c>
      <c r="AQ65" s="218" t="s">
        <v>73</v>
      </c>
      <c r="AR65" s="218" t="s">
        <v>638</v>
      </c>
      <c r="AS65" s="218"/>
    </row>
    <row r="66" spans="1:45" s="168" customFormat="1" ht="195" customHeight="1">
      <c r="A66" s="209" t="s">
        <v>623</v>
      </c>
      <c r="B66" s="201" t="s">
        <v>647</v>
      </c>
      <c r="C66" s="202" t="s">
        <v>625</v>
      </c>
      <c r="D66" s="209" t="s">
        <v>626</v>
      </c>
      <c r="E66" s="217" t="s">
        <v>648</v>
      </c>
      <c r="F66" s="202" t="s">
        <v>649</v>
      </c>
      <c r="G66" s="202" t="s">
        <v>650</v>
      </c>
      <c r="H66" s="202" t="s">
        <v>57</v>
      </c>
      <c r="I66" s="202" t="s">
        <v>651</v>
      </c>
      <c r="J66" s="201" t="s">
        <v>100</v>
      </c>
      <c r="K66" s="210">
        <v>0.6</v>
      </c>
      <c r="L66" s="201" t="s">
        <v>60</v>
      </c>
      <c r="M66" s="210">
        <v>0.8</v>
      </c>
      <c r="N66" s="209" t="s">
        <v>71</v>
      </c>
      <c r="O66" s="210">
        <v>0.48</v>
      </c>
      <c r="P66" s="233" t="s">
        <v>652</v>
      </c>
      <c r="Q66" s="201" t="s">
        <v>138</v>
      </c>
      <c r="R66" s="200" t="s">
        <v>653</v>
      </c>
      <c r="S66" s="201" t="s">
        <v>65</v>
      </c>
      <c r="T66" s="201" t="s">
        <v>66</v>
      </c>
      <c r="U66" s="212">
        <v>0.25</v>
      </c>
      <c r="V66" s="212">
        <v>0.15</v>
      </c>
      <c r="W66" s="201" t="s">
        <v>106</v>
      </c>
      <c r="X66" s="201" t="s">
        <v>68</v>
      </c>
      <c r="Y66" s="201" t="s">
        <v>633</v>
      </c>
      <c r="Z66" s="213">
        <v>0.36</v>
      </c>
      <c r="AA66" s="214" t="s">
        <v>107</v>
      </c>
      <c r="AB66" s="210">
        <v>0.2</v>
      </c>
      <c r="AC66" s="201" t="s">
        <v>108</v>
      </c>
      <c r="AD66" s="210">
        <v>0.4</v>
      </c>
      <c r="AE66" s="201" t="s">
        <v>109</v>
      </c>
      <c r="AF66" s="201" t="s">
        <v>72</v>
      </c>
      <c r="AG66" s="218" t="s">
        <v>73</v>
      </c>
      <c r="AH66" s="218" t="s">
        <v>634</v>
      </c>
      <c r="AI66" s="218" t="s">
        <v>73</v>
      </c>
      <c r="AJ66" s="218" t="s">
        <v>634</v>
      </c>
      <c r="AK66" s="218" t="s">
        <v>73</v>
      </c>
      <c r="AL66" s="218" t="s">
        <v>654</v>
      </c>
      <c r="AM66" s="218" t="s">
        <v>73</v>
      </c>
      <c r="AN66" s="218" t="s">
        <v>636</v>
      </c>
      <c r="AO66" s="218" t="s">
        <v>73</v>
      </c>
      <c r="AP66" s="218" t="s">
        <v>637</v>
      </c>
      <c r="AQ66" s="218" t="s">
        <v>73</v>
      </c>
      <c r="AR66" s="218" t="s">
        <v>638</v>
      </c>
      <c r="AS66" s="218"/>
    </row>
    <row r="67" spans="1:45" s="168" customFormat="1" ht="195" customHeight="1">
      <c r="A67" s="209" t="s">
        <v>623</v>
      </c>
      <c r="B67" s="201" t="s">
        <v>655</v>
      </c>
      <c r="C67" s="202" t="s">
        <v>625</v>
      </c>
      <c r="D67" s="209" t="s">
        <v>626</v>
      </c>
      <c r="E67" s="217" t="s">
        <v>656</v>
      </c>
      <c r="F67" s="202" t="s">
        <v>657</v>
      </c>
      <c r="G67" s="202" t="s">
        <v>658</v>
      </c>
      <c r="H67" s="202" t="s">
        <v>57</v>
      </c>
      <c r="I67" s="202" t="s">
        <v>58</v>
      </c>
      <c r="J67" s="201" t="s">
        <v>100</v>
      </c>
      <c r="K67" s="210">
        <v>0.6</v>
      </c>
      <c r="L67" s="201" t="s">
        <v>60</v>
      </c>
      <c r="M67" s="210">
        <v>0.8</v>
      </c>
      <c r="N67" s="209" t="s">
        <v>71</v>
      </c>
      <c r="O67" s="210">
        <v>0.48</v>
      </c>
      <c r="P67" s="224" t="s">
        <v>659</v>
      </c>
      <c r="Q67" s="201" t="s">
        <v>322</v>
      </c>
      <c r="R67" s="200" t="s">
        <v>660</v>
      </c>
      <c r="S67" s="201" t="s">
        <v>65</v>
      </c>
      <c r="T67" s="201" t="s">
        <v>66</v>
      </c>
      <c r="U67" s="212">
        <v>0.25</v>
      </c>
      <c r="V67" s="212">
        <v>0.15</v>
      </c>
      <c r="W67" s="201" t="s">
        <v>106</v>
      </c>
      <c r="X67" s="201" t="s">
        <v>68</v>
      </c>
      <c r="Y67" s="201" t="s">
        <v>633</v>
      </c>
      <c r="Z67" s="213">
        <v>0.36</v>
      </c>
      <c r="AA67" s="214" t="s">
        <v>107</v>
      </c>
      <c r="AB67" s="210">
        <v>0.2</v>
      </c>
      <c r="AC67" s="201" t="s">
        <v>108</v>
      </c>
      <c r="AD67" s="210">
        <v>0.4</v>
      </c>
      <c r="AE67" s="201" t="s">
        <v>109</v>
      </c>
      <c r="AF67" s="201" t="s">
        <v>72</v>
      </c>
      <c r="AG67" s="218" t="s">
        <v>73</v>
      </c>
      <c r="AH67" s="218" t="s">
        <v>634</v>
      </c>
      <c r="AI67" s="218" t="s">
        <v>73</v>
      </c>
      <c r="AJ67" s="218" t="s">
        <v>634</v>
      </c>
      <c r="AK67" s="218" t="s">
        <v>73</v>
      </c>
      <c r="AL67" s="218" t="s">
        <v>654</v>
      </c>
      <c r="AM67" s="218" t="s">
        <v>73</v>
      </c>
      <c r="AN67" s="218" t="s">
        <v>636</v>
      </c>
      <c r="AO67" s="218" t="s">
        <v>73</v>
      </c>
      <c r="AP67" s="218" t="s">
        <v>637</v>
      </c>
      <c r="AQ67" s="218" t="s">
        <v>73</v>
      </c>
      <c r="AR67" s="218" t="s">
        <v>638</v>
      </c>
      <c r="AS67" s="218"/>
    </row>
    <row r="68" spans="1:45" s="168" customFormat="1" ht="195" customHeight="1">
      <c r="A68" s="209" t="s">
        <v>623</v>
      </c>
      <c r="B68" s="201" t="s">
        <v>661</v>
      </c>
      <c r="C68" s="202" t="s">
        <v>625</v>
      </c>
      <c r="D68" s="209" t="s">
        <v>626</v>
      </c>
      <c r="E68" s="217" t="s">
        <v>662</v>
      </c>
      <c r="F68" s="202" t="s">
        <v>663</v>
      </c>
      <c r="G68" s="202" t="s">
        <v>664</v>
      </c>
      <c r="H68" s="202" t="s">
        <v>57</v>
      </c>
      <c r="I68" s="202" t="s">
        <v>665</v>
      </c>
      <c r="J68" s="201" t="s">
        <v>100</v>
      </c>
      <c r="K68" s="210">
        <v>0.6</v>
      </c>
      <c r="L68" s="201" t="s">
        <v>60</v>
      </c>
      <c r="M68" s="210">
        <v>0.8</v>
      </c>
      <c r="N68" s="209" t="s">
        <v>71</v>
      </c>
      <c r="O68" s="210">
        <v>0.48</v>
      </c>
      <c r="P68" s="200" t="s">
        <v>666</v>
      </c>
      <c r="Q68" s="201" t="s">
        <v>631</v>
      </c>
      <c r="R68" s="200" t="s">
        <v>667</v>
      </c>
      <c r="S68" s="201" t="s">
        <v>65</v>
      </c>
      <c r="T68" s="201" t="s">
        <v>66</v>
      </c>
      <c r="U68" s="212">
        <v>0.25</v>
      </c>
      <c r="V68" s="212">
        <v>0.15</v>
      </c>
      <c r="W68" s="201" t="s">
        <v>106</v>
      </c>
      <c r="X68" s="201" t="s">
        <v>68</v>
      </c>
      <c r="Y68" s="201" t="s">
        <v>633</v>
      </c>
      <c r="Z68" s="213">
        <v>0.36</v>
      </c>
      <c r="AA68" s="214" t="s">
        <v>107</v>
      </c>
      <c r="AB68" s="210">
        <v>0.2</v>
      </c>
      <c r="AC68" s="201" t="s">
        <v>108</v>
      </c>
      <c r="AD68" s="210">
        <v>0.4</v>
      </c>
      <c r="AE68" s="201" t="s">
        <v>109</v>
      </c>
      <c r="AF68" s="201" t="s">
        <v>72</v>
      </c>
      <c r="AG68" s="218" t="s">
        <v>73</v>
      </c>
      <c r="AH68" s="218" t="s">
        <v>634</v>
      </c>
      <c r="AI68" s="218" t="s">
        <v>73</v>
      </c>
      <c r="AJ68" s="218" t="s">
        <v>634</v>
      </c>
      <c r="AK68" s="218" t="s">
        <v>73</v>
      </c>
      <c r="AL68" s="218" t="s">
        <v>654</v>
      </c>
      <c r="AM68" s="218" t="s">
        <v>73</v>
      </c>
      <c r="AN68" s="218" t="s">
        <v>636</v>
      </c>
      <c r="AO68" s="218" t="s">
        <v>73</v>
      </c>
      <c r="AP68" s="218" t="s">
        <v>637</v>
      </c>
      <c r="AQ68" s="218" t="s">
        <v>73</v>
      </c>
      <c r="AR68" s="218" t="s">
        <v>638</v>
      </c>
      <c r="AS68" s="218"/>
    </row>
    <row r="69" spans="1:45" s="168" customFormat="1" ht="195" customHeight="1">
      <c r="A69" s="209" t="s">
        <v>623</v>
      </c>
      <c r="B69" s="201" t="s">
        <v>668</v>
      </c>
      <c r="C69" s="202" t="s">
        <v>625</v>
      </c>
      <c r="D69" s="209" t="s">
        <v>626</v>
      </c>
      <c r="E69" s="217" t="s">
        <v>669</v>
      </c>
      <c r="F69" s="202" t="s">
        <v>670</v>
      </c>
      <c r="G69" s="202" t="s">
        <v>671</v>
      </c>
      <c r="H69" s="202" t="s">
        <v>57</v>
      </c>
      <c r="I69" s="202" t="s">
        <v>58</v>
      </c>
      <c r="J69" s="234" t="s">
        <v>100</v>
      </c>
      <c r="K69" s="210">
        <v>0.6</v>
      </c>
      <c r="L69" s="234" t="s">
        <v>60</v>
      </c>
      <c r="M69" s="210">
        <v>0.8</v>
      </c>
      <c r="N69" s="209" t="s">
        <v>71</v>
      </c>
      <c r="O69" s="210">
        <v>0.48</v>
      </c>
      <c r="P69" s="235" t="s">
        <v>672</v>
      </c>
      <c r="Q69" s="234" t="s">
        <v>631</v>
      </c>
      <c r="R69" s="236" t="s">
        <v>667</v>
      </c>
      <c r="S69" s="234" t="s">
        <v>65</v>
      </c>
      <c r="T69" s="234" t="s">
        <v>66</v>
      </c>
      <c r="U69" s="212">
        <v>0.25</v>
      </c>
      <c r="V69" s="212">
        <v>0.15</v>
      </c>
      <c r="W69" s="234" t="s">
        <v>106</v>
      </c>
      <c r="X69" s="234" t="s">
        <v>68</v>
      </c>
      <c r="Y69" s="234" t="s">
        <v>633</v>
      </c>
      <c r="Z69" s="213">
        <v>0.36</v>
      </c>
      <c r="AA69" s="214" t="s">
        <v>107</v>
      </c>
      <c r="AB69" s="210">
        <v>0.2</v>
      </c>
      <c r="AC69" s="234" t="s">
        <v>108</v>
      </c>
      <c r="AD69" s="210">
        <v>0.4</v>
      </c>
      <c r="AE69" s="201" t="s">
        <v>109</v>
      </c>
      <c r="AF69" s="234" t="s">
        <v>72</v>
      </c>
      <c r="AG69" s="218" t="s">
        <v>73</v>
      </c>
      <c r="AH69" s="218" t="s">
        <v>634</v>
      </c>
      <c r="AI69" s="218" t="s">
        <v>73</v>
      </c>
      <c r="AJ69" s="218" t="s">
        <v>634</v>
      </c>
      <c r="AK69" s="218" t="s">
        <v>73</v>
      </c>
      <c r="AL69" s="218" t="s">
        <v>654</v>
      </c>
      <c r="AM69" s="218" t="s">
        <v>73</v>
      </c>
      <c r="AN69" s="218" t="s">
        <v>636</v>
      </c>
      <c r="AO69" s="218" t="s">
        <v>73</v>
      </c>
      <c r="AP69" s="218" t="s">
        <v>637</v>
      </c>
      <c r="AQ69" s="218" t="s">
        <v>73</v>
      </c>
      <c r="AR69" s="218" t="s">
        <v>673</v>
      </c>
      <c r="AS69" s="218"/>
    </row>
    <row r="70" spans="1:45" s="168" customFormat="1" ht="195" customHeight="1">
      <c r="A70" s="209" t="s">
        <v>674</v>
      </c>
      <c r="B70" s="201" t="s">
        <v>675</v>
      </c>
      <c r="C70" s="202" t="s">
        <v>676</v>
      </c>
      <c r="D70" s="209" t="s">
        <v>677</v>
      </c>
      <c r="E70" s="217" t="s">
        <v>678</v>
      </c>
      <c r="F70" s="230" t="s">
        <v>679</v>
      </c>
      <c r="G70" s="202" t="s">
        <v>680</v>
      </c>
      <c r="H70" s="202" t="s">
        <v>57</v>
      </c>
      <c r="I70" s="230" t="s">
        <v>681</v>
      </c>
      <c r="J70" s="201" t="s">
        <v>107</v>
      </c>
      <c r="K70" s="210">
        <v>0.4</v>
      </c>
      <c r="L70" s="201" t="s">
        <v>101</v>
      </c>
      <c r="M70" s="210">
        <v>0.6</v>
      </c>
      <c r="N70" s="209" t="s">
        <v>102</v>
      </c>
      <c r="O70" s="210">
        <v>0.24</v>
      </c>
      <c r="P70" s="224" t="s">
        <v>682</v>
      </c>
      <c r="Q70" s="201" t="s">
        <v>557</v>
      </c>
      <c r="R70" s="200" t="s">
        <v>683</v>
      </c>
      <c r="S70" s="201" t="s">
        <v>65</v>
      </c>
      <c r="T70" s="201" t="s">
        <v>265</v>
      </c>
      <c r="U70" s="212">
        <v>0.15</v>
      </c>
      <c r="V70" s="212">
        <v>0.15</v>
      </c>
      <c r="W70" s="201" t="s">
        <v>106</v>
      </c>
      <c r="X70" s="201" t="s">
        <v>68</v>
      </c>
      <c r="Y70" s="201" t="s">
        <v>69</v>
      </c>
      <c r="Z70" s="213">
        <v>0.28000000000000003</v>
      </c>
      <c r="AA70" s="214" t="s">
        <v>107</v>
      </c>
      <c r="AB70" s="210">
        <v>0.2</v>
      </c>
      <c r="AC70" s="201" t="s">
        <v>250</v>
      </c>
      <c r="AD70" s="210">
        <v>0.2</v>
      </c>
      <c r="AE70" s="201" t="s">
        <v>109</v>
      </c>
      <c r="AF70" s="201" t="s">
        <v>72</v>
      </c>
      <c r="AG70" s="218" t="s">
        <v>73</v>
      </c>
      <c r="AH70" s="218" t="s">
        <v>684</v>
      </c>
      <c r="AI70" s="218" t="s">
        <v>73</v>
      </c>
      <c r="AJ70" s="218" t="s">
        <v>685</v>
      </c>
      <c r="AK70" s="218" t="s">
        <v>73</v>
      </c>
      <c r="AL70" s="218" t="s">
        <v>686</v>
      </c>
      <c r="AM70" s="218" t="s">
        <v>73</v>
      </c>
      <c r="AN70" s="218" t="s">
        <v>687</v>
      </c>
      <c r="AO70" s="218" t="s">
        <v>73</v>
      </c>
      <c r="AP70" s="218" t="s">
        <v>688</v>
      </c>
      <c r="AQ70" s="218" t="s">
        <v>73</v>
      </c>
      <c r="AR70" s="218" t="s">
        <v>689</v>
      </c>
      <c r="AS70" s="218" t="s">
        <v>81</v>
      </c>
    </row>
    <row r="71" spans="1:45" s="168" customFormat="1" ht="195" customHeight="1">
      <c r="A71" s="209" t="s">
        <v>674</v>
      </c>
      <c r="B71" s="201" t="s">
        <v>690</v>
      </c>
      <c r="C71" s="202" t="s">
        <v>676</v>
      </c>
      <c r="D71" s="209" t="s">
        <v>677</v>
      </c>
      <c r="E71" s="217" t="s">
        <v>678</v>
      </c>
      <c r="F71" s="230" t="s">
        <v>679</v>
      </c>
      <c r="G71" s="202" t="s">
        <v>691</v>
      </c>
      <c r="H71" s="202" t="s">
        <v>57</v>
      </c>
      <c r="I71" s="230" t="s">
        <v>681</v>
      </c>
      <c r="J71" s="201" t="s">
        <v>107</v>
      </c>
      <c r="K71" s="210">
        <v>0.4</v>
      </c>
      <c r="L71" s="201" t="s">
        <v>101</v>
      </c>
      <c r="M71" s="210">
        <v>0.6</v>
      </c>
      <c r="N71" s="209" t="s">
        <v>102</v>
      </c>
      <c r="O71" s="210">
        <v>0.24</v>
      </c>
      <c r="P71" s="224" t="s">
        <v>692</v>
      </c>
      <c r="Q71" s="201" t="s">
        <v>557</v>
      </c>
      <c r="R71" s="200" t="s">
        <v>693</v>
      </c>
      <c r="S71" s="201" t="s">
        <v>65</v>
      </c>
      <c r="T71" s="201" t="s">
        <v>265</v>
      </c>
      <c r="U71" s="212">
        <v>0.15</v>
      </c>
      <c r="V71" s="212">
        <v>0.15</v>
      </c>
      <c r="W71" s="201" t="s">
        <v>106</v>
      </c>
      <c r="X71" s="201" t="s">
        <v>68</v>
      </c>
      <c r="Y71" s="201" t="s">
        <v>69</v>
      </c>
      <c r="Z71" s="213">
        <v>0.28000000000000003</v>
      </c>
      <c r="AA71" s="214" t="s">
        <v>107</v>
      </c>
      <c r="AB71" s="210">
        <v>0.2</v>
      </c>
      <c r="AC71" s="201" t="s">
        <v>250</v>
      </c>
      <c r="AD71" s="210">
        <v>0.2</v>
      </c>
      <c r="AE71" s="201" t="s">
        <v>109</v>
      </c>
      <c r="AF71" s="201" t="s">
        <v>72</v>
      </c>
      <c r="AG71" s="218" t="s">
        <v>73</v>
      </c>
      <c r="AH71" s="218" t="s">
        <v>694</v>
      </c>
      <c r="AI71" s="218" t="s">
        <v>73</v>
      </c>
      <c r="AJ71" s="218" t="s">
        <v>695</v>
      </c>
      <c r="AK71" s="218" t="s">
        <v>73</v>
      </c>
      <c r="AL71" s="218" t="s">
        <v>696</v>
      </c>
      <c r="AM71" s="218" t="s">
        <v>73</v>
      </c>
      <c r="AN71" s="218" t="s">
        <v>687</v>
      </c>
      <c r="AO71" s="218" t="s">
        <v>73</v>
      </c>
      <c r="AP71" s="218" t="s">
        <v>697</v>
      </c>
      <c r="AQ71" s="218" t="s">
        <v>73</v>
      </c>
      <c r="AR71" s="218" t="s">
        <v>698</v>
      </c>
      <c r="AS71" s="218" t="s">
        <v>81</v>
      </c>
    </row>
    <row r="72" spans="1:45" s="168" customFormat="1" ht="195" customHeight="1">
      <c r="A72" s="209" t="s">
        <v>674</v>
      </c>
      <c r="B72" s="201" t="s">
        <v>699</v>
      </c>
      <c r="C72" s="202" t="s">
        <v>676</v>
      </c>
      <c r="D72" s="209" t="s">
        <v>677</v>
      </c>
      <c r="E72" s="202" t="s">
        <v>700</v>
      </c>
      <c r="F72" s="202" t="s">
        <v>701</v>
      </c>
      <c r="G72" s="202" t="s">
        <v>702</v>
      </c>
      <c r="H72" s="202" t="s">
        <v>555</v>
      </c>
      <c r="I72" s="202" t="s">
        <v>58</v>
      </c>
      <c r="J72" s="209" t="s">
        <v>59</v>
      </c>
      <c r="K72" s="210">
        <v>0.8</v>
      </c>
      <c r="L72" s="201" t="s">
        <v>60</v>
      </c>
      <c r="M72" s="210">
        <v>0.8</v>
      </c>
      <c r="N72" s="209" t="s">
        <v>61</v>
      </c>
      <c r="O72" s="210">
        <v>0.64</v>
      </c>
      <c r="P72" s="200" t="s">
        <v>703</v>
      </c>
      <c r="Q72" s="201" t="s">
        <v>557</v>
      </c>
      <c r="R72" s="200" t="s">
        <v>704</v>
      </c>
      <c r="S72" s="222" t="s">
        <v>65</v>
      </c>
      <c r="T72" s="222" t="s">
        <v>66</v>
      </c>
      <c r="U72" s="212">
        <v>0.25</v>
      </c>
      <c r="V72" s="212">
        <v>0.15</v>
      </c>
      <c r="W72" s="222" t="s">
        <v>67</v>
      </c>
      <c r="X72" s="222" t="s">
        <v>68</v>
      </c>
      <c r="Y72" s="222" t="s">
        <v>69</v>
      </c>
      <c r="Z72" s="213">
        <v>0.48</v>
      </c>
      <c r="AA72" s="214" t="s">
        <v>100</v>
      </c>
      <c r="AB72" s="210">
        <v>0.4</v>
      </c>
      <c r="AC72" s="221" t="s">
        <v>108</v>
      </c>
      <c r="AD72" s="210">
        <v>0.4</v>
      </c>
      <c r="AE72" s="201" t="s">
        <v>102</v>
      </c>
      <c r="AF72" s="201" t="s">
        <v>72</v>
      </c>
      <c r="AG72" s="218" t="s">
        <v>73</v>
      </c>
      <c r="AH72" s="218" t="s">
        <v>705</v>
      </c>
      <c r="AI72" s="218" t="s">
        <v>73</v>
      </c>
      <c r="AJ72" s="218" t="s">
        <v>706</v>
      </c>
      <c r="AK72" s="218" t="s">
        <v>73</v>
      </c>
      <c r="AL72" s="218" t="s">
        <v>707</v>
      </c>
      <c r="AM72" s="218" t="s">
        <v>73</v>
      </c>
      <c r="AN72" s="218" t="s">
        <v>708</v>
      </c>
      <c r="AO72" s="218" t="s">
        <v>73</v>
      </c>
      <c r="AP72" s="218" t="s">
        <v>709</v>
      </c>
      <c r="AQ72" s="218" t="s">
        <v>73</v>
      </c>
      <c r="AR72" s="218" t="s">
        <v>710</v>
      </c>
      <c r="AS72" s="218" t="s">
        <v>711</v>
      </c>
    </row>
    <row r="73" spans="1:45" s="168" customFormat="1" ht="195" customHeight="1">
      <c r="A73" s="209" t="s">
        <v>674</v>
      </c>
      <c r="B73" s="201" t="s">
        <v>712</v>
      </c>
      <c r="C73" s="202" t="s">
        <v>676</v>
      </c>
      <c r="D73" s="209" t="s">
        <v>677</v>
      </c>
      <c r="E73" s="217" t="s">
        <v>700</v>
      </c>
      <c r="F73" s="217" t="s">
        <v>701</v>
      </c>
      <c r="G73" s="217" t="s">
        <v>702</v>
      </c>
      <c r="H73" s="217" t="s">
        <v>555</v>
      </c>
      <c r="I73" s="202" t="s">
        <v>58</v>
      </c>
      <c r="J73" s="201" t="s">
        <v>59</v>
      </c>
      <c r="K73" s="210">
        <v>0.8</v>
      </c>
      <c r="L73" s="201" t="s">
        <v>60</v>
      </c>
      <c r="M73" s="210">
        <v>0.8</v>
      </c>
      <c r="N73" s="209" t="s">
        <v>61</v>
      </c>
      <c r="O73" s="210">
        <v>0.64</v>
      </c>
      <c r="P73" s="200" t="s">
        <v>713</v>
      </c>
      <c r="Q73" s="201" t="s">
        <v>557</v>
      </c>
      <c r="R73" s="200" t="s">
        <v>714</v>
      </c>
      <c r="S73" s="201" t="s">
        <v>65</v>
      </c>
      <c r="T73" s="201" t="s">
        <v>66</v>
      </c>
      <c r="U73" s="212">
        <v>0.25</v>
      </c>
      <c r="V73" s="212">
        <v>0.15</v>
      </c>
      <c r="W73" s="201" t="s">
        <v>67</v>
      </c>
      <c r="X73" s="201" t="s">
        <v>68</v>
      </c>
      <c r="Y73" s="201" t="s">
        <v>69</v>
      </c>
      <c r="Z73" s="213">
        <v>0.48</v>
      </c>
      <c r="AA73" s="214" t="s">
        <v>100</v>
      </c>
      <c r="AB73" s="210">
        <v>0.4</v>
      </c>
      <c r="AC73" s="201" t="s">
        <v>108</v>
      </c>
      <c r="AD73" s="210">
        <v>0.4</v>
      </c>
      <c r="AE73" s="201" t="s">
        <v>102</v>
      </c>
      <c r="AF73" s="201" t="s">
        <v>72</v>
      </c>
      <c r="AG73" s="218" t="s">
        <v>73</v>
      </c>
      <c r="AH73" s="218" t="s">
        <v>705</v>
      </c>
      <c r="AI73" s="218" t="s">
        <v>73</v>
      </c>
      <c r="AJ73" s="218" t="s">
        <v>706</v>
      </c>
      <c r="AK73" s="218" t="s">
        <v>73</v>
      </c>
      <c r="AL73" s="218" t="s">
        <v>715</v>
      </c>
      <c r="AM73" s="218" t="s">
        <v>73</v>
      </c>
      <c r="AN73" s="218" t="s">
        <v>716</v>
      </c>
      <c r="AO73" s="218" t="s">
        <v>73</v>
      </c>
      <c r="AP73" s="218" t="s">
        <v>717</v>
      </c>
      <c r="AQ73" s="218" t="s">
        <v>73</v>
      </c>
      <c r="AR73" s="218" t="s">
        <v>718</v>
      </c>
      <c r="AS73" s="218" t="s">
        <v>81</v>
      </c>
    </row>
    <row r="74" spans="1:45" s="168" customFormat="1" ht="195" customHeight="1">
      <c r="A74" s="209" t="s">
        <v>674</v>
      </c>
      <c r="B74" s="201" t="s">
        <v>719</v>
      </c>
      <c r="C74" s="202" t="s">
        <v>676</v>
      </c>
      <c r="D74" s="209" t="s">
        <v>677</v>
      </c>
      <c r="E74" s="217" t="s">
        <v>700</v>
      </c>
      <c r="F74" s="217" t="s">
        <v>701</v>
      </c>
      <c r="G74" s="217" t="s">
        <v>702</v>
      </c>
      <c r="H74" s="217" t="s">
        <v>555</v>
      </c>
      <c r="I74" s="202" t="s">
        <v>58</v>
      </c>
      <c r="J74" s="201" t="s">
        <v>59</v>
      </c>
      <c r="K74" s="210">
        <v>0.8</v>
      </c>
      <c r="L74" s="201" t="s">
        <v>60</v>
      </c>
      <c r="M74" s="210">
        <v>0.8</v>
      </c>
      <c r="N74" s="209" t="s">
        <v>61</v>
      </c>
      <c r="O74" s="210">
        <v>0.64</v>
      </c>
      <c r="P74" s="200" t="s">
        <v>720</v>
      </c>
      <c r="Q74" s="201" t="s">
        <v>557</v>
      </c>
      <c r="R74" s="200" t="s">
        <v>721</v>
      </c>
      <c r="S74" s="201" t="s">
        <v>65</v>
      </c>
      <c r="T74" s="201" t="s">
        <v>66</v>
      </c>
      <c r="U74" s="212">
        <v>0.25</v>
      </c>
      <c r="V74" s="212">
        <v>0.15</v>
      </c>
      <c r="W74" s="201" t="s">
        <v>67</v>
      </c>
      <c r="X74" s="201" t="s">
        <v>68</v>
      </c>
      <c r="Y74" s="201" t="s">
        <v>69</v>
      </c>
      <c r="Z74" s="213">
        <v>0.48</v>
      </c>
      <c r="AA74" s="214" t="s">
        <v>100</v>
      </c>
      <c r="AB74" s="210">
        <v>0.4</v>
      </c>
      <c r="AC74" s="201" t="s">
        <v>108</v>
      </c>
      <c r="AD74" s="210">
        <v>0.4</v>
      </c>
      <c r="AE74" s="201" t="s">
        <v>102</v>
      </c>
      <c r="AF74" s="201" t="s">
        <v>72</v>
      </c>
      <c r="AG74" s="218" t="s">
        <v>73</v>
      </c>
      <c r="AH74" s="218" t="s">
        <v>705</v>
      </c>
      <c r="AI74" s="218" t="s">
        <v>73</v>
      </c>
      <c r="AJ74" s="218" t="s">
        <v>722</v>
      </c>
      <c r="AK74" s="218" t="s">
        <v>73</v>
      </c>
      <c r="AL74" s="218" t="s">
        <v>723</v>
      </c>
      <c r="AM74" s="218" t="s">
        <v>73</v>
      </c>
      <c r="AN74" s="218" t="s">
        <v>687</v>
      </c>
      <c r="AO74" s="218" t="s">
        <v>73</v>
      </c>
      <c r="AP74" s="218" t="s">
        <v>724</v>
      </c>
      <c r="AQ74" s="218" t="s">
        <v>73</v>
      </c>
      <c r="AR74" s="218" t="s">
        <v>725</v>
      </c>
      <c r="AS74" s="218" t="s">
        <v>81</v>
      </c>
    </row>
    <row r="75" spans="1:45" s="168" customFormat="1" ht="195" customHeight="1">
      <c r="A75" s="209" t="s">
        <v>674</v>
      </c>
      <c r="B75" s="201" t="s">
        <v>726</v>
      </c>
      <c r="C75" s="202" t="s">
        <v>676</v>
      </c>
      <c r="D75" s="209" t="s">
        <v>677</v>
      </c>
      <c r="E75" s="217" t="s">
        <v>727</v>
      </c>
      <c r="F75" s="217" t="s">
        <v>728</v>
      </c>
      <c r="G75" s="217" t="s">
        <v>729</v>
      </c>
      <c r="H75" s="217" t="s">
        <v>57</v>
      </c>
      <c r="I75" s="202" t="s">
        <v>58</v>
      </c>
      <c r="J75" s="201" t="s">
        <v>100</v>
      </c>
      <c r="K75" s="210">
        <v>0.6</v>
      </c>
      <c r="L75" s="201" t="s">
        <v>101</v>
      </c>
      <c r="M75" s="210">
        <v>0.6</v>
      </c>
      <c r="N75" s="209" t="s">
        <v>102</v>
      </c>
      <c r="O75" s="210">
        <v>0.36</v>
      </c>
      <c r="P75" s="200" t="s">
        <v>730</v>
      </c>
      <c r="Q75" s="201" t="s">
        <v>557</v>
      </c>
      <c r="R75" s="200" t="s">
        <v>731</v>
      </c>
      <c r="S75" s="201" t="s">
        <v>65</v>
      </c>
      <c r="T75" s="201" t="s">
        <v>66</v>
      </c>
      <c r="U75" s="212">
        <v>0.25</v>
      </c>
      <c r="V75" s="212">
        <v>0.15</v>
      </c>
      <c r="W75" s="201" t="s">
        <v>67</v>
      </c>
      <c r="X75" s="201" t="s">
        <v>68</v>
      </c>
      <c r="Y75" s="201" t="s">
        <v>69</v>
      </c>
      <c r="Z75" s="213">
        <v>0.36</v>
      </c>
      <c r="AA75" s="214" t="s">
        <v>107</v>
      </c>
      <c r="AB75" s="210">
        <v>0.2</v>
      </c>
      <c r="AC75" s="201" t="s">
        <v>250</v>
      </c>
      <c r="AD75" s="210">
        <v>0.2</v>
      </c>
      <c r="AE75" s="201" t="s">
        <v>109</v>
      </c>
      <c r="AF75" s="201"/>
      <c r="AG75" s="218" t="s">
        <v>73</v>
      </c>
      <c r="AH75" s="218" t="s">
        <v>732</v>
      </c>
      <c r="AI75" s="218" t="s">
        <v>73</v>
      </c>
      <c r="AJ75" s="218" t="s">
        <v>733</v>
      </c>
      <c r="AK75" s="218" t="s">
        <v>73</v>
      </c>
      <c r="AL75" s="218" t="s">
        <v>734</v>
      </c>
      <c r="AM75" s="218" t="s">
        <v>73</v>
      </c>
      <c r="AN75" s="218" t="s">
        <v>687</v>
      </c>
      <c r="AO75" s="218" t="s">
        <v>73</v>
      </c>
      <c r="AP75" s="218" t="s">
        <v>735</v>
      </c>
      <c r="AQ75" s="218" t="s">
        <v>73</v>
      </c>
      <c r="AR75" s="218" t="s">
        <v>736</v>
      </c>
      <c r="AS75" s="218" t="s">
        <v>81</v>
      </c>
    </row>
    <row r="76" spans="1:45" s="168" customFormat="1" ht="195" customHeight="1">
      <c r="A76" s="209" t="s">
        <v>674</v>
      </c>
      <c r="B76" s="201" t="s">
        <v>737</v>
      </c>
      <c r="C76" s="202" t="s">
        <v>676</v>
      </c>
      <c r="D76" s="209" t="s">
        <v>677</v>
      </c>
      <c r="E76" s="217" t="s">
        <v>727</v>
      </c>
      <c r="F76" s="217" t="s">
        <v>728</v>
      </c>
      <c r="G76" s="217" t="s">
        <v>729</v>
      </c>
      <c r="H76" s="217" t="s">
        <v>57</v>
      </c>
      <c r="I76" s="202" t="s">
        <v>58</v>
      </c>
      <c r="J76" s="209" t="s">
        <v>100</v>
      </c>
      <c r="K76" s="210">
        <v>0.6</v>
      </c>
      <c r="L76" s="209" t="s">
        <v>101</v>
      </c>
      <c r="M76" s="210">
        <v>0.6</v>
      </c>
      <c r="N76" s="209" t="s">
        <v>102</v>
      </c>
      <c r="O76" s="210">
        <v>0.36</v>
      </c>
      <c r="P76" s="200" t="s">
        <v>738</v>
      </c>
      <c r="Q76" s="201" t="s">
        <v>557</v>
      </c>
      <c r="R76" s="200" t="s">
        <v>739</v>
      </c>
      <c r="S76" s="209" t="s">
        <v>65</v>
      </c>
      <c r="T76" s="209" t="s">
        <v>66</v>
      </c>
      <c r="U76" s="212">
        <v>0.25</v>
      </c>
      <c r="V76" s="212">
        <v>0.15</v>
      </c>
      <c r="W76" s="209" t="s">
        <v>67</v>
      </c>
      <c r="X76" s="209" t="s">
        <v>68</v>
      </c>
      <c r="Y76" s="209" t="s">
        <v>69</v>
      </c>
      <c r="Z76" s="213">
        <v>0.36</v>
      </c>
      <c r="AA76" s="214" t="s">
        <v>107</v>
      </c>
      <c r="AB76" s="210">
        <v>0.2</v>
      </c>
      <c r="AC76" s="209" t="s">
        <v>250</v>
      </c>
      <c r="AD76" s="210">
        <v>0.2</v>
      </c>
      <c r="AE76" s="201" t="s">
        <v>109</v>
      </c>
      <c r="AF76" s="209" t="s">
        <v>72</v>
      </c>
      <c r="AG76" s="218" t="s">
        <v>73</v>
      </c>
      <c r="AH76" s="218" t="s">
        <v>740</v>
      </c>
      <c r="AI76" s="218" t="s">
        <v>73</v>
      </c>
      <c r="AJ76" s="218" t="s">
        <v>741</v>
      </c>
      <c r="AK76" s="218" t="s">
        <v>73</v>
      </c>
      <c r="AL76" s="218" t="s">
        <v>742</v>
      </c>
      <c r="AM76" s="218" t="s">
        <v>73</v>
      </c>
      <c r="AN76" s="218" t="s">
        <v>687</v>
      </c>
      <c r="AO76" s="218" t="s">
        <v>73</v>
      </c>
      <c r="AP76" s="218" t="s">
        <v>743</v>
      </c>
      <c r="AQ76" s="218" t="s">
        <v>73</v>
      </c>
      <c r="AR76" s="218" t="s">
        <v>744</v>
      </c>
      <c r="AS76" s="218" t="s">
        <v>81</v>
      </c>
    </row>
    <row r="77" spans="1:45" s="168" customFormat="1" ht="195" customHeight="1">
      <c r="A77" s="209" t="s">
        <v>674</v>
      </c>
      <c r="B77" s="201" t="s">
        <v>745</v>
      </c>
      <c r="C77" s="202" t="s">
        <v>676</v>
      </c>
      <c r="D77" s="209" t="s">
        <v>677</v>
      </c>
      <c r="E77" s="202" t="s">
        <v>746</v>
      </c>
      <c r="F77" s="230" t="s">
        <v>747</v>
      </c>
      <c r="G77" s="230" t="s">
        <v>748</v>
      </c>
      <c r="H77" s="230" t="s">
        <v>57</v>
      </c>
      <c r="I77" s="230" t="s">
        <v>58</v>
      </c>
      <c r="J77" s="201" t="s">
        <v>100</v>
      </c>
      <c r="K77" s="210">
        <v>0.6</v>
      </c>
      <c r="L77" s="201" t="s">
        <v>101</v>
      </c>
      <c r="M77" s="210">
        <v>0.6</v>
      </c>
      <c r="N77" s="209" t="s">
        <v>102</v>
      </c>
      <c r="O77" s="210">
        <v>0.36</v>
      </c>
      <c r="P77" s="224" t="s">
        <v>749</v>
      </c>
      <c r="Q77" s="201" t="s">
        <v>557</v>
      </c>
      <c r="R77" s="224" t="s">
        <v>750</v>
      </c>
      <c r="S77" s="201" t="s">
        <v>65</v>
      </c>
      <c r="T77" s="201" t="s">
        <v>265</v>
      </c>
      <c r="U77" s="212">
        <v>0.15</v>
      </c>
      <c r="V77" s="212">
        <v>0.15</v>
      </c>
      <c r="W77" s="201" t="s">
        <v>67</v>
      </c>
      <c r="X77" s="201" t="s">
        <v>68</v>
      </c>
      <c r="Y77" s="201" t="s">
        <v>69</v>
      </c>
      <c r="Z77" s="213">
        <v>0.42</v>
      </c>
      <c r="AA77" s="214" t="s">
        <v>100</v>
      </c>
      <c r="AB77" s="210">
        <v>0.4</v>
      </c>
      <c r="AC77" s="201" t="s">
        <v>108</v>
      </c>
      <c r="AD77" s="210">
        <v>0.4</v>
      </c>
      <c r="AE77" s="201" t="s">
        <v>102</v>
      </c>
      <c r="AF77" s="201" t="s">
        <v>72</v>
      </c>
      <c r="AG77" s="218" t="s">
        <v>73</v>
      </c>
      <c r="AH77" s="218" t="s">
        <v>751</v>
      </c>
      <c r="AI77" s="218" t="s">
        <v>73</v>
      </c>
      <c r="AJ77" s="218" t="s">
        <v>752</v>
      </c>
      <c r="AK77" s="218" t="s">
        <v>73</v>
      </c>
      <c r="AL77" s="218" t="s">
        <v>753</v>
      </c>
      <c r="AM77" s="218" t="s">
        <v>73</v>
      </c>
      <c r="AN77" s="218" t="s">
        <v>687</v>
      </c>
      <c r="AO77" s="218" t="s">
        <v>73</v>
      </c>
      <c r="AP77" s="218" t="s">
        <v>754</v>
      </c>
      <c r="AQ77" s="218" t="s">
        <v>73</v>
      </c>
      <c r="AR77" s="218" t="s">
        <v>755</v>
      </c>
      <c r="AS77" s="218" t="s">
        <v>81</v>
      </c>
    </row>
    <row r="78" spans="1:45" s="168" customFormat="1" ht="195" customHeight="1">
      <c r="A78" s="209" t="s">
        <v>674</v>
      </c>
      <c r="B78" s="201" t="s">
        <v>756</v>
      </c>
      <c r="C78" s="202" t="s">
        <v>676</v>
      </c>
      <c r="D78" s="209" t="s">
        <v>677</v>
      </c>
      <c r="E78" s="202" t="s">
        <v>757</v>
      </c>
      <c r="F78" s="230" t="s">
        <v>758</v>
      </c>
      <c r="G78" s="230" t="s">
        <v>759</v>
      </c>
      <c r="H78" s="230" t="s">
        <v>555</v>
      </c>
      <c r="I78" s="230" t="s">
        <v>58</v>
      </c>
      <c r="J78" s="201" t="s">
        <v>100</v>
      </c>
      <c r="K78" s="210">
        <v>0.6</v>
      </c>
      <c r="L78" s="201" t="s">
        <v>108</v>
      </c>
      <c r="M78" s="210">
        <v>0.6</v>
      </c>
      <c r="N78" s="209" t="s">
        <v>102</v>
      </c>
      <c r="O78" s="210">
        <v>0.36</v>
      </c>
      <c r="P78" s="224" t="s">
        <v>760</v>
      </c>
      <c r="Q78" s="201" t="s">
        <v>557</v>
      </c>
      <c r="R78" s="200" t="s">
        <v>761</v>
      </c>
      <c r="S78" s="201" t="s">
        <v>65</v>
      </c>
      <c r="T78" s="201" t="s">
        <v>265</v>
      </c>
      <c r="U78" s="212">
        <v>0.15</v>
      </c>
      <c r="V78" s="212">
        <v>0.15</v>
      </c>
      <c r="W78" s="201" t="s">
        <v>67</v>
      </c>
      <c r="X78" s="201" t="s">
        <v>68</v>
      </c>
      <c r="Y78" s="201" t="s">
        <v>69</v>
      </c>
      <c r="Z78" s="213">
        <v>0.42</v>
      </c>
      <c r="AA78" s="214" t="s">
        <v>100</v>
      </c>
      <c r="AB78" s="210">
        <v>0.4</v>
      </c>
      <c r="AC78" s="201" t="s">
        <v>101</v>
      </c>
      <c r="AD78" s="210">
        <v>0.6</v>
      </c>
      <c r="AE78" s="201" t="s">
        <v>102</v>
      </c>
      <c r="AF78" s="201" t="s">
        <v>72</v>
      </c>
      <c r="AG78" s="218" t="s">
        <v>73</v>
      </c>
      <c r="AH78" s="218" t="s">
        <v>762</v>
      </c>
      <c r="AI78" s="218" t="s">
        <v>73</v>
      </c>
      <c r="AJ78" s="218" t="s">
        <v>763</v>
      </c>
      <c r="AK78" s="218" t="s">
        <v>73</v>
      </c>
      <c r="AL78" s="218" t="s">
        <v>764</v>
      </c>
      <c r="AM78" s="218" t="s">
        <v>426</v>
      </c>
      <c r="AN78" s="218" t="s">
        <v>765</v>
      </c>
      <c r="AO78" s="218" t="s">
        <v>73</v>
      </c>
      <c r="AP78" s="218" t="s">
        <v>766</v>
      </c>
      <c r="AQ78" s="218" t="s">
        <v>73</v>
      </c>
      <c r="AR78" s="218" t="s">
        <v>767</v>
      </c>
      <c r="AS78" s="218" t="s">
        <v>81</v>
      </c>
    </row>
    <row r="79" spans="1:45" s="168" customFormat="1" ht="195" customHeight="1">
      <c r="A79" s="209" t="s">
        <v>674</v>
      </c>
      <c r="B79" s="201" t="s">
        <v>768</v>
      </c>
      <c r="C79" s="202" t="s">
        <v>676</v>
      </c>
      <c r="D79" s="209" t="s">
        <v>677</v>
      </c>
      <c r="E79" s="217" t="s">
        <v>769</v>
      </c>
      <c r="F79" s="230" t="s">
        <v>770</v>
      </c>
      <c r="G79" s="230" t="s">
        <v>771</v>
      </c>
      <c r="H79" s="230" t="s">
        <v>57</v>
      </c>
      <c r="I79" s="230" t="s">
        <v>58</v>
      </c>
      <c r="J79" s="201" t="s">
        <v>100</v>
      </c>
      <c r="K79" s="210">
        <v>0.6</v>
      </c>
      <c r="L79" s="201" t="s">
        <v>101</v>
      </c>
      <c r="M79" s="210">
        <v>0.6</v>
      </c>
      <c r="N79" s="209" t="s">
        <v>102</v>
      </c>
      <c r="O79" s="210">
        <v>0.36</v>
      </c>
      <c r="P79" s="224" t="s">
        <v>772</v>
      </c>
      <c r="Q79" s="201" t="s">
        <v>557</v>
      </c>
      <c r="R79" s="224" t="s">
        <v>773</v>
      </c>
      <c r="S79" s="201" t="s">
        <v>65</v>
      </c>
      <c r="T79" s="201" t="s">
        <v>265</v>
      </c>
      <c r="U79" s="212">
        <v>0.15</v>
      </c>
      <c r="V79" s="212">
        <v>0.15</v>
      </c>
      <c r="W79" s="201" t="s">
        <v>67</v>
      </c>
      <c r="X79" s="201" t="s">
        <v>68</v>
      </c>
      <c r="Y79" s="201" t="s">
        <v>69</v>
      </c>
      <c r="Z79" s="213">
        <v>0.42</v>
      </c>
      <c r="AA79" s="214" t="s">
        <v>100</v>
      </c>
      <c r="AB79" s="210">
        <v>0.4</v>
      </c>
      <c r="AC79" s="201" t="s">
        <v>101</v>
      </c>
      <c r="AD79" s="210">
        <v>0.6</v>
      </c>
      <c r="AE79" s="201" t="s">
        <v>102</v>
      </c>
      <c r="AF79" s="201"/>
      <c r="AG79" s="218" t="s">
        <v>73</v>
      </c>
      <c r="AH79" s="218" t="s">
        <v>751</v>
      </c>
      <c r="AI79" s="218" t="s">
        <v>73</v>
      </c>
      <c r="AJ79" s="218" t="s">
        <v>752</v>
      </c>
      <c r="AK79" s="218" t="s">
        <v>73</v>
      </c>
      <c r="AL79" s="218" t="s">
        <v>774</v>
      </c>
      <c r="AM79" s="218" t="s">
        <v>73</v>
      </c>
      <c r="AN79" s="218" t="s">
        <v>687</v>
      </c>
      <c r="AO79" s="218" t="s">
        <v>73</v>
      </c>
      <c r="AP79" s="218" t="s">
        <v>754</v>
      </c>
      <c r="AQ79" s="218" t="s">
        <v>73</v>
      </c>
      <c r="AR79" s="218" t="s">
        <v>775</v>
      </c>
      <c r="AS79" s="218" t="s">
        <v>81</v>
      </c>
    </row>
    <row r="80" spans="1:45" s="168" customFormat="1" ht="195" customHeight="1">
      <c r="A80" s="209" t="s">
        <v>674</v>
      </c>
      <c r="B80" s="201" t="s">
        <v>776</v>
      </c>
      <c r="C80" s="202" t="s">
        <v>676</v>
      </c>
      <c r="D80" s="209" t="s">
        <v>677</v>
      </c>
      <c r="E80" s="217" t="s">
        <v>769</v>
      </c>
      <c r="F80" s="217" t="s">
        <v>770</v>
      </c>
      <c r="G80" s="217" t="s">
        <v>771</v>
      </c>
      <c r="H80" s="217" t="s">
        <v>57</v>
      </c>
      <c r="I80" s="217" t="s">
        <v>58</v>
      </c>
      <c r="J80" s="209" t="s">
        <v>100</v>
      </c>
      <c r="K80" s="210">
        <v>0.6</v>
      </c>
      <c r="L80" s="201" t="s">
        <v>101</v>
      </c>
      <c r="M80" s="210">
        <v>0.6</v>
      </c>
      <c r="N80" s="209" t="s">
        <v>102</v>
      </c>
      <c r="O80" s="210">
        <v>0.36</v>
      </c>
      <c r="P80" s="200" t="s">
        <v>777</v>
      </c>
      <c r="Q80" s="201" t="s">
        <v>557</v>
      </c>
      <c r="R80" s="200" t="s">
        <v>778</v>
      </c>
      <c r="S80" s="201" t="s">
        <v>65</v>
      </c>
      <c r="T80" s="201" t="s">
        <v>265</v>
      </c>
      <c r="U80" s="212">
        <v>0.15</v>
      </c>
      <c r="V80" s="212">
        <v>0.15</v>
      </c>
      <c r="W80" s="201" t="s">
        <v>67</v>
      </c>
      <c r="X80" s="201" t="s">
        <v>68</v>
      </c>
      <c r="Y80" s="201" t="s">
        <v>69</v>
      </c>
      <c r="Z80" s="213">
        <v>0.42</v>
      </c>
      <c r="AA80" s="214" t="s">
        <v>100</v>
      </c>
      <c r="AB80" s="210">
        <v>0.4</v>
      </c>
      <c r="AC80" s="209" t="s">
        <v>101</v>
      </c>
      <c r="AD80" s="210">
        <v>0.6</v>
      </c>
      <c r="AE80" s="201" t="s">
        <v>102</v>
      </c>
      <c r="AF80" s="201" t="s">
        <v>72</v>
      </c>
      <c r="AG80" s="218" t="s">
        <v>73</v>
      </c>
      <c r="AH80" s="218" t="s">
        <v>779</v>
      </c>
      <c r="AI80" s="218" t="s">
        <v>73</v>
      </c>
      <c r="AJ80" s="218" t="s">
        <v>752</v>
      </c>
      <c r="AK80" s="218" t="s">
        <v>73</v>
      </c>
      <c r="AL80" s="218" t="s">
        <v>780</v>
      </c>
      <c r="AM80" s="218" t="s">
        <v>73</v>
      </c>
      <c r="AN80" s="218" t="s">
        <v>687</v>
      </c>
      <c r="AO80" s="218" t="s">
        <v>73</v>
      </c>
      <c r="AP80" s="218" t="s">
        <v>781</v>
      </c>
      <c r="AQ80" s="218" t="s">
        <v>73</v>
      </c>
      <c r="AR80" s="218" t="s">
        <v>782</v>
      </c>
      <c r="AS80" s="218" t="s">
        <v>81</v>
      </c>
    </row>
    <row r="81" spans="1:45" s="168" customFormat="1" ht="195" customHeight="1">
      <c r="A81" s="209" t="s">
        <v>674</v>
      </c>
      <c r="B81" s="201" t="s">
        <v>783</v>
      </c>
      <c r="C81" s="202" t="s">
        <v>676</v>
      </c>
      <c r="D81" s="209" t="s">
        <v>677</v>
      </c>
      <c r="E81" s="217" t="s">
        <v>769</v>
      </c>
      <c r="F81" s="217" t="s">
        <v>770</v>
      </c>
      <c r="G81" s="217" t="s">
        <v>771</v>
      </c>
      <c r="H81" s="217" t="s">
        <v>57</v>
      </c>
      <c r="I81" s="217" t="s">
        <v>58</v>
      </c>
      <c r="J81" s="209" t="s">
        <v>100</v>
      </c>
      <c r="K81" s="210">
        <v>0.6</v>
      </c>
      <c r="L81" s="209" t="s">
        <v>101</v>
      </c>
      <c r="M81" s="210">
        <v>0.6</v>
      </c>
      <c r="N81" s="209" t="s">
        <v>102</v>
      </c>
      <c r="O81" s="210">
        <v>0.36</v>
      </c>
      <c r="P81" s="200" t="s">
        <v>784</v>
      </c>
      <c r="Q81" s="201" t="s">
        <v>557</v>
      </c>
      <c r="R81" s="200" t="s">
        <v>785</v>
      </c>
      <c r="S81" s="201" t="s">
        <v>65</v>
      </c>
      <c r="T81" s="201" t="s">
        <v>265</v>
      </c>
      <c r="U81" s="212">
        <v>0.15</v>
      </c>
      <c r="V81" s="212">
        <v>0.15</v>
      </c>
      <c r="W81" s="201" t="s">
        <v>67</v>
      </c>
      <c r="X81" s="201" t="s">
        <v>68</v>
      </c>
      <c r="Y81" s="201" t="s">
        <v>69</v>
      </c>
      <c r="Z81" s="213">
        <v>0.42</v>
      </c>
      <c r="AA81" s="214" t="s">
        <v>100</v>
      </c>
      <c r="AB81" s="210">
        <v>0.4</v>
      </c>
      <c r="AC81" s="209" t="s">
        <v>101</v>
      </c>
      <c r="AD81" s="210">
        <v>0.6</v>
      </c>
      <c r="AE81" s="201" t="s">
        <v>102</v>
      </c>
      <c r="AF81" s="201" t="s">
        <v>72</v>
      </c>
      <c r="AG81" s="218" t="s">
        <v>73</v>
      </c>
      <c r="AH81" s="218" t="s">
        <v>751</v>
      </c>
      <c r="AI81" s="218" t="s">
        <v>73</v>
      </c>
      <c r="AJ81" s="218" t="s">
        <v>786</v>
      </c>
      <c r="AK81" s="218" t="s">
        <v>73</v>
      </c>
      <c r="AL81" s="218" t="s">
        <v>787</v>
      </c>
      <c r="AM81" s="218" t="s">
        <v>73</v>
      </c>
      <c r="AN81" s="218" t="s">
        <v>788</v>
      </c>
      <c r="AO81" s="218" t="s">
        <v>73</v>
      </c>
      <c r="AP81" s="218" t="s">
        <v>789</v>
      </c>
      <c r="AQ81" s="218" t="s">
        <v>73</v>
      </c>
      <c r="AR81" s="218" t="s">
        <v>790</v>
      </c>
      <c r="AS81" s="218" t="s">
        <v>81</v>
      </c>
    </row>
    <row r="82" spans="1:45" s="168" customFormat="1" ht="195" customHeight="1">
      <c r="A82" s="209" t="s">
        <v>674</v>
      </c>
      <c r="B82" s="201" t="s">
        <v>791</v>
      </c>
      <c r="C82" s="202" t="s">
        <v>676</v>
      </c>
      <c r="D82" s="209" t="s">
        <v>677</v>
      </c>
      <c r="E82" s="217" t="s">
        <v>792</v>
      </c>
      <c r="F82" s="217" t="s">
        <v>793</v>
      </c>
      <c r="G82" s="217" t="s">
        <v>794</v>
      </c>
      <c r="H82" s="217" t="s">
        <v>555</v>
      </c>
      <c r="I82" s="217" t="s">
        <v>58</v>
      </c>
      <c r="J82" s="209" t="s">
        <v>100</v>
      </c>
      <c r="K82" s="210">
        <v>0.6</v>
      </c>
      <c r="L82" s="209" t="s">
        <v>101</v>
      </c>
      <c r="M82" s="210">
        <v>0.6</v>
      </c>
      <c r="N82" s="209" t="s">
        <v>102</v>
      </c>
      <c r="O82" s="210">
        <v>0.36</v>
      </c>
      <c r="P82" s="202" t="s">
        <v>795</v>
      </c>
      <c r="Q82" s="201" t="s">
        <v>557</v>
      </c>
      <c r="R82" s="200" t="s">
        <v>796</v>
      </c>
      <c r="S82" s="201" t="s">
        <v>65</v>
      </c>
      <c r="T82" s="201" t="s">
        <v>66</v>
      </c>
      <c r="U82" s="212">
        <v>0.25</v>
      </c>
      <c r="V82" s="212">
        <v>0.15</v>
      </c>
      <c r="W82" s="201" t="s">
        <v>67</v>
      </c>
      <c r="X82" s="201" t="s">
        <v>68</v>
      </c>
      <c r="Y82" s="201" t="s">
        <v>69</v>
      </c>
      <c r="Z82" s="213">
        <v>0.36</v>
      </c>
      <c r="AA82" s="214" t="s">
        <v>107</v>
      </c>
      <c r="AB82" s="210">
        <v>0.2</v>
      </c>
      <c r="AC82" s="209" t="s">
        <v>250</v>
      </c>
      <c r="AD82" s="210">
        <v>0.2</v>
      </c>
      <c r="AE82" s="201" t="s">
        <v>109</v>
      </c>
      <c r="AF82" s="201" t="s">
        <v>72</v>
      </c>
      <c r="AG82" s="218" t="s">
        <v>73</v>
      </c>
      <c r="AH82" s="218" t="s">
        <v>797</v>
      </c>
      <c r="AI82" s="218" t="s">
        <v>73</v>
      </c>
      <c r="AJ82" s="218" t="s">
        <v>798</v>
      </c>
      <c r="AK82" s="218" t="s">
        <v>73</v>
      </c>
      <c r="AL82" s="218" t="s">
        <v>799</v>
      </c>
      <c r="AM82" s="218" t="s">
        <v>73</v>
      </c>
      <c r="AN82" s="218" t="s">
        <v>800</v>
      </c>
      <c r="AO82" s="218" t="s">
        <v>73</v>
      </c>
      <c r="AP82" s="218" t="s">
        <v>801</v>
      </c>
      <c r="AQ82" s="218" t="s">
        <v>73</v>
      </c>
      <c r="AR82" s="218" t="s">
        <v>802</v>
      </c>
      <c r="AS82" s="218" t="s">
        <v>81</v>
      </c>
    </row>
    <row r="83" spans="1:45" s="168" customFormat="1" ht="195" customHeight="1">
      <c r="A83" s="209" t="s">
        <v>803</v>
      </c>
      <c r="B83" s="201" t="s">
        <v>804</v>
      </c>
      <c r="C83" s="202" t="s">
        <v>805</v>
      </c>
      <c r="D83" s="209" t="s">
        <v>806</v>
      </c>
      <c r="E83" s="217" t="s">
        <v>807</v>
      </c>
      <c r="F83" s="217" t="s">
        <v>808</v>
      </c>
      <c r="G83" s="217" t="s">
        <v>809</v>
      </c>
      <c r="H83" s="217" t="s">
        <v>57</v>
      </c>
      <c r="I83" s="217" t="s">
        <v>58</v>
      </c>
      <c r="J83" s="209" t="s">
        <v>107</v>
      </c>
      <c r="K83" s="210">
        <v>0.4</v>
      </c>
      <c r="L83" s="209" t="s">
        <v>101</v>
      </c>
      <c r="M83" s="210">
        <v>0.6</v>
      </c>
      <c r="N83" s="209" t="s">
        <v>102</v>
      </c>
      <c r="O83" s="210">
        <v>0.24</v>
      </c>
      <c r="P83" s="200" t="s">
        <v>810</v>
      </c>
      <c r="Q83" s="201" t="s">
        <v>811</v>
      </c>
      <c r="R83" s="200" t="s">
        <v>812</v>
      </c>
      <c r="S83" s="201" t="s">
        <v>65</v>
      </c>
      <c r="T83" s="201" t="s">
        <v>66</v>
      </c>
      <c r="U83" s="212">
        <v>0.25</v>
      </c>
      <c r="V83" s="212">
        <v>0.15</v>
      </c>
      <c r="W83" s="201" t="s">
        <v>106</v>
      </c>
      <c r="X83" s="201" t="s">
        <v>68</v>
      </c>
      <c r="Y83" s="201" t="s">
        <v>69</v>
      </c>
      <c r="Z83" s="213">
        <v>0.24</v>
      </c>
      <c r="AA83" s="214" t="s">
        <v>107</v>
      </c>
      <c r="AB83" s="210">
        <v>0.2</v>
      </c>
      <c r="AC83" s="209" t="s">
        <v>250</v>
      </c>
      <c r="AD83" s="210">
        <v>0.2</v>
      </c>
      <c r="AE83" s="201" t="s">
        <v>109</v>
      </c>
      <c r="AF83" s="201" t="s">
        <v>813</v>
      </c>
      <c r="AG83" s="218" t="s">
        <v>426</v>
      </c>
      <c r="AH83" s="218" t="s">
        <v>814</v>
      </c>
      <c r="AI83" s="218" t="s">
        <v>426</v>
      </c>
      <c r="AJ83" s="218" t="s">
        <v>815</v>
      </c>
      <c r="AK83" s="218" t="s">
        <v>426</v>
      </c>
      <c r="AL83" s="218" t="s">
        <v>816</v>
      </c>
      <c r="AM83" s="218" t="s">
        <v>426</v>
      </c>
      <c r="AN83" s="218" t="s">
        <v>817</v>
      </c>
      <c r="AO83" s="218" t="s">
        <v>426</v>
      </c>
      <c r="AP83" s="218" t="s">
        <v>818</v>
      </c>
      <c r="AQ83" s="218" t="s">
        <v>426</v>
      </c>
      <c r="AR83" s="218" t="s">
        <v>819</v>
      </c>
      <c r="AS83" s="218" t="s">
        <v>81</v>
      </c>
    </row>
    <row r="84" spans="1:45" s="168" customFormat="1" ht="195" customHeight="1">
      <c r="A84" s="209" t="s">
        <v>803</v>
      </c>
      <c r="B84" s="201" t="s">
        <v>820</v>
      </c>
      <c r="C84" s="202" t="s">
        <v>805</v>
      </c>
      <c r="D84" s="209" t="s">
        <v>806</v>
      </c>
      <c r="E84" s="217" t="s">
        <v>821</v>
      </c>
      <c r="F84" s="217" t="s">
        <v>822</v>
      </c>
      <c r="G84" s="217" t="s">
        <v>823</v>
      </c>
      <c r="H84" s="217" t="s">
        <v>57</v>
      </c>
      <c r="I84" s="217" t="s">
        <v>58</v>
      </c>
      <c r="J84" s="209" t="s">
        <v>59</v>
      </c>
      <c r="K84" s="210">
        <v>0.8</v>
      </c>
      <c r="L84" s="209" t="s">
        <v>60</v>
      </c>
      <c r="M84" s="210">
        <v>0.8</v>
      </c>
      <c r="N84" s="209" t="s">
        <v>61</v>
      </c>
      <c r="O84" s="210">
        <v>0.64</v>
      </c>
      <c r="P84" s="200" t="s">
        <v>824</v>
      </c>
      <c r="Q84" s="201" t="s">
        <v>811</v>
      </c>
      <c r="R84" s="200" t="s">
        <v>825</v>
      </c>
      <c r="S84" s="201" t="s">
        <v>65</v>
      </c>
      <c r="T84" s="201" t="s">
        <v>66</v>
      </c>
      <c r="U84" s="212">
        <v>0.25</v>
      </c>
      <c r="V84" s="212">
        <v>0.15</v>
      </c>
      <c r="W84" s="201" t="s">
        <v>106</v>
      </c>
      <c r="X84" s="201" t="s">
        <v>68</v>
      </c>
      <c r="Y84" s="201" t="s">
        <v>69</v>
      </c>
      <c r="Z84" s="213">
        <v>0.48</v>
      </c>
      <c r="AA84" s="214" t="s">
        <v>100</v>
      </c>
      <c r="AB84" s="210">
        <v>0.4</v>
      </c>
      <c r="AC84" s="209" t="s">
        <v>108</v>
      </c>
      <c r="AD84" s="210">
        <v>0.4</v>
      </c>
      <c r="AE84" s="201" t="s">
        <v>102</v>
      </c>
      <c r="AF84" s="201" t="s">
        <v>813</v>
      </c>
      <c r="AG84" s="218" t="s">
        <v>426</v>
      </c>
      <c r="AH84" s="218" t="s">
        <v>826</v>
      </c>
      <c r="AI84" s="218" t="s">
        <v>426</v>
      </c>
      <c r="AJ84" s="218" t="s">
        <v>827</v>
      </c>
      <c r="AK84" s="218" t="s">
        <v>426</v>
      </c>
      <c r="AL84" s="218" t="s">
        <v>828</v>
      </c>
      <c r="AM84" s="218" t="s">
        <v>426</v>
      </c>
      <c r="AN84" s="218" t="s">
        <v>829</v>
      </c>
      <c r="AO84" s="218" t="s">
        <v>426</v>
      </c>
      <c r="AP84" s="218" t="s">
        <v>830</v>
      </c>
      <c r="AQ84" s="218" t="s">
        <v>426</v>
      </c>
      <c r="AR84" s="218" t="s">
        <v>831</v>
      </c>
      <c r="AS84" s="218" t="s">
        <v>81</v>
      </c>
    </row>
    <row r="85" spans="1:45" s="168" customFormat="1" ht="195" customHeight="1">
      <c r="A85" s="209" t="s">
        <v>803</v>
      </c>
      <c r="B85" s="201" t="s">
        <v>832</v>
      </c>
      <c r="C85" s="202" t="s">
        <v>805</v>
      </c>
      <c r="D85" s="209" t="s">
        <v>806</v>
      </c>
      <c r="E85" s="217" t="s">
        <v>833</v>
      </c>
      <c r="F85" s="217" t="s">
        <v>834</v>
      </c>
      <c r="G85" s="217" t="s">
        <v>835</v>
      </c>
      <c r="H85" s="217" t="s">
        <v>57</v>
      </c>
      <c r="I85" s="217" t="s">
        <v>58</v>
      </c>
      <c r="J85" s="209" t="s">
        <v>107</v>
      </c>
      <c r="K85" s="210">
        <v>0.4</v>
      </c>
      <c r="L85" s="209" t="s">
        <v>250</v>
      </c>
      <c r="M85" s="210">
        <v>0.2</v>
      </c>
      <c r="N85" s="209" t="s">
        <v>109</v>
      </c>
      <c r="O85" s="210">
        <v>0.08</v>
      </c>
      <c r="P85" s="200" t="s">
        <v>836</v>
      </c>
      <c r="Q85" s="201" t="s">
        <v>837</v>
      </c>
      <c r="R85" s="200" t="s">
        <v>838</v>
      </c>
      <c r="S85" s="201" t="s">
        <v>65</v>
      </c>
      <c r="T85" s="201" t="s">
        <v>66</v>
      </c>
      <c r="U85" s="212">
        <v>0.25</v>
      </c>
      <c r="V85" s="212">
        <v>0.15</v>
      </c>
      <c r="W85" s="201" t="s">
        <v>106</v>
      </c>
      <c r="X85" s="201" t="s">
        <v>68</v>
      </c>
      <c r="Y85" s="201" t="s">
        <v>69</v>
      </c>
      <c r="Z85" s="213">
        <v>0.24</v>
      </c>
      <c r="AA85" s="214" t="s">
        <v>107</v>
      </c>
      <c r="AB85" s="210">
        <v>0.2</v>
      </c>
      <c r="AC85" s="209" t="s">
        <v>101</v>
      </c>
      <c r="AD85" s="210">
        <v>0.6</v>
      </c>
      <c r="AE85" s="201" t="s">
        <v>102</v>
      </c>
      <c r="AF85" s="201" t="s">
        <v>72</v>
      </c>
      <c r="AG85" s="218" t="s">
        <v>73</v>
      </c>
      <c r="AH85" s="218" t="s">
        <v>839</v>
      </c>
      <c r="AI85" s="218" t="s">
        <v>73</v>
      </c>
      <c r="AJ85" s="218" t="s">
        <v>840</v>
      </c>
      <c r="AK85" s="218" t="s">
        <v>77</v>
      </c>
      <c r="AL85" s="218" t="s">
        <v>841</v>
      </c>
      <c r="AM85" s="218" t="s">
        <v>73</v>
      </c>
      <c r="AN85" s="218" t="s">
        <v>842</v>
      </c>
      <c r="AO85" s="218" t="s">
        <v>73</v>
      </c>
      <c r="AP85" s="218" t="s">
        <v>843</v>
      </c>
      <c r="AQ85" s="218" t="s">
        <v>73</v>
      </c>
      <c r="AR85" s="218" t="s">
        <v>844</v>
      </c>
      <c r="AS85" s="218" t="s">
        <v>81</v>
      </c>
    </row>
    <row r="86" spans="1:45" s="168" customFormat="1" ht="195" customHeight="1">
      <c r="A86" s="209" t="s">
        <v>845</v>
      </c>
      <c r="B86" s="201" t="s">
        <v>846</v>
      </c>
      <c r="C86" s="202" t="s">
        <v>847</v>
      </c>
      <c r="D86" s="209" t="s">
        <v>626</v>
      </c>
      <c r="E86" s="217" t="s">
        <v>848</v>
      </c>
      <c r="F86" s="217" t="s">
        <v>849</v>
      </c>
      <c r="G86" s="217" t="s">
        <v>850</v>
      </c>
      <c r="H86" s="217" t="s">
        <v>177</v>
      </c>
      <c r="I86" s="217" t="s">
        <v>651</v>
      </c>
      <c r="J86" s="209" t="s">
        <v>100</v>
      </c>
      <c r="K86" s="210">
        <v>0.6</v>
      </c>
      <c r="L86" s="209" t="s">
        <v>60</v>
      </c>
      <c r="M86" s="210">
        <v>0.8</v>
      </c>
      <c r="N86" s="209" t="s">
        <v>102</v>
      </c>
      <c r="O86" s="210">
        <v>0.48</v>
      </c>
      <c r="P86" s="200" t="s">
        <v>851</v>
      </c>
      <c r="Q86" s="201" t="s">
        <v>631</v>
      </c>
      <c r="R86" s="200" t="s">
        <v>852</v>
      </c>
      <c r="S86" s="201" t="s">
        <v>65</v>
      </c>
      <c r="T86" s="201" t="s">
        <v>66</v>
      </c>
      <c r="U86" s="212">
        <v>0.25</v>
      </c>
      <c r="V86" s="212">
        <v>0.15</v>
      </c>
      <c r="W86" s="201" t="s">
        <v>106</v>
      </c>
      <c r="X86" s="201" t="s">
        <v>68</v>
      </c>
      <c r="Y86" s="201" t="s">
        <v>633</v>
      </c>
      <c r="Z86" s="213">
        <v>0.36</v>
      </c>
      <c r="AA86" s="214" t="s">
        <v>107</v>
      </c>
      <c r="AB86" s="210">
        <v>0.2</v>
      </c>
      <c r="AC86" s="209" t="s">
        <v>101</v>
      </c>
      <c r="AD86" s="210">
        <v>0.6</v>
      </c>
      <c r="AE86" s="201" t="s">
        <v>102</v>
      </c>
      <c r="AF86" s="201" t="s">
        <v>72</v>
      </c>
      <c r="AG86" s="218" t="s">
        <v>73</v>
      </c>
      <c r="AH86" s="218" t="s">
        <v>853</v>
      </c>
      <c r="AI86" s="218" t="s">
        <v>73</v>
      </c>
      <c r="AJ86" s="218" t="s">
        <v>854</v>
      </c>
      <c r="AK86" s="218" t="s">
        <v>73</v>
      </c>
      <c r="AL86" s="218" t="s">
        <v>855</v>
      </c>
      <c r="AM86" s="218" t="s">
        <v>73</v>
      </c>
      <c r="AN86" s="218" t="s">
        <v>856</v>
      </c>
      <c r="AO86" s="218" t="s">
        <v>73</v>
      </c>
      <c r="AP86" s="218" t="s">
        <v>857</v>
      </c>
      <c r="AQ86" s="218" t="s">
        <v>73</v>
      </c>
      <c r="AR86" s="218" t="s">
        <v>638</v>
      </c>
      <c r="AS86" s="218"/>
    </row>
    <row r="87" spans="1:45" s="168" customFormat="1" ht="195" customHeight="1">
      <c r="A87" s="209" t="s">
        <v>845</v>
      </c>
      <c r="B87" s="201" t="s">
        <v>858</v>
      </c>
      <c r="C87" s="202" t="s">
        <v>847</v>
      </c>
      <c r="D87" s="209" t="s">
        <v>626</v>
      </c>
      <c r="E87" s="217" t="s">
        <v>859</v>
      </c>
      <c r="F87" s="217" t="s">
        <v>860</v>
      </c>
      <c r="G87" s="217" t="s">
        <v>861</v>
      </c>
      <c r="H87" s="217" t="s">
        <v>177</v>
      </c>
      <c r="I87" s="217" t="s">
        <v>58</v>
      </c>
      <c r="J87" s="209" t="s">
        <v>100</v>
      </c>
      <c r="K87" s="210">
        <v>0.6</v>
      </c>
      <c r="L87" s="209" t="s">
        <v>60</v>
      </c>
      <c r="M87" s="210">
        <v>0.8</v>
      </c>
      <c r="N87" s="209" t="s">
        <v>109</v>
      </c>
      <c r="O87" s="210">
        <v>0.48</v>
      </c>
      <c r="P87" s="200" t="s">
        <v>862</v>
      </c>
      <c r="Q87" s="201" t="s">
        <v>863</v>
      </c>
      <c r="R87" s="200" t="s">
        <v>864</v>
      </c>
      <c r="S87" s="201" t="s">
        <v>65</v>
      </c>
      <c r="T87" s="201" t="s">
        <v>66</v>
      </c>
      <c r="U87" s="212">
        <v>0.25</v>
      </c>
      <c r="V87" s="212">
        <v>0.15</v>
      </c>
      <c r="W87" s="201" t="s">
        <v>106</v>
      </c>
      <c r="X87" s="201" t="s">
        <v>68</v>
      </c>
      <c r="Y87" s="201" t="s">
        <v>633</v>
      </c>
      <c r="Z87" s="213">
        <v>0.36</v>
      </c>
      <c r="AA87" s="214" t="s">
        <v>107</v>
      </c>
      <c r="AB87" s="210">
        <v>0.2</v>
      </c>
      <c r="AC87" s="201" t="s">
        <v>250</v>
      </c>
      <c r="AD87" s="210">
        <v>0.2</v>
      </c>
      <c r="AE87" s="201" t="s">
        <v>109</v>
      </c>
      <c r="AF87" s="201" t="s">
        <v>72</v>
      </c>
      <c r="AG87" s="218" t="s">
        <v>73</v>
      </c>
      <c r="AH87" s="218" t="s">
        <v>853</v>
      </c>
      <c r="AI87" s="218" t="s">
        <v>73</v>
      </c>
      <c r="AJ87" s="218" t="s">
        <v>854</v>
      </c>
      <c r="AK87" s="218" t="s">
        <v>73</v>
      </c>
      <c r="AL87" s="218" t="s">
        <v>855</v>
      </c>
      <c r="AM87" s="218" t="s">
        <v>73</v>
      </c>
      <c r="AN87" s="218" t="s">
        <v>856</v>
      </c>
      <c r="AO87" s="218" t="s">
        <v>73</v>
      </c>
      <c r="AP87" s="218" t="s">
        <v>857</v>
      </c>
      <c r="AQ87" s="218" t="s">
        <v>73</v>
      </c>
      <c r="AR87" s="218" t="s">
        <v>638</v>
      </c>
      <c r="AS87" s="218"/>
    </row>
    <row r="88" spans="1:45" s="168" customFormat="1" ht="195" customHeight="1">
      <c r="A88" s="209" t="s">
        <v>845</v>
      </c>
      <c r="B88" s="201" t="s">
        <v>865</v>
      </c>
      <c r="C88" s="202" t="s">
        <v>847</v>
      </c>
      <c r="D88" s="209" t="s">
        <v>626</v>
      </c>
      <c r="E88" s="217" t="s">
        <v>866</v>
      </c>
      <c r="F88" s="217" t="s">
        <v>867</v>
      </c>
      <c r="G88" s="217" t="s">
        <v>868</v>
      </c>
      <c r="H88" s="217" t="s">
        <v>177</v>
      </c>
      <c r="I88" s="217" t="s">
        <v>58</v>
      </c>
      <c r="J88" s="209" t="s">
        <v>100</v>
      </c>
      <c r="K88" s="210">
        <v>0.6</v>
      </c>
      <c r="L88" s="209" t="s">
        <v>60</v>
      </c>
      <c r="M88" s="210">
        <v>0.8</v>
      </c>
      <c r="N88" s="209" t="s">
        <v>102</v>
      </c>
      <c r="O88" s="210">
        <v>0.48</v>
      </c>
      <c r="P88" s="200" t="s">
        <v>869</v>
      </c>
      <c r="Q88" s="201" t="s">
        <v>631</v>
      </c>
      <c r="R88" s="200" t="s">
        <v>870</v>
      </c>
      <c r="S88" s="201" t="s">
        <v>65</v>
      </c>
      <c r="T88" s="201" t="s">
        <v>66</v>
      </c>
      <c r="U88" s="212">
        <v>0.25</v>
      </c>
      <c r="V88" s="212">
        <v>0.15</v>
      </c>
      <c r="W88" s="201" t="s">
        <v>106</v>
      </c>
      <c r="X88" s="201" t="s">
        <v>68</v>
      </c>
      <c r="Y88" s="201" t="s">
        <v>633</v>
      </c>
      <c r="Z88" s="213">
        <v>0.36</v>
      </c>
      <c r="AA88" s="214" t="s">
        <v>107</v>
      </c>
      <c r="AB88" s="210">
        <v>0.2</v>
      </c>
      <c r="AC88" s="209" t="s">
        <v>101</v>
      </c>
      <c r="AD88" s="210">
        <v>0.6</v>
      </c>
      <c r="AE88" s="201" t="s">
        <v>102</v>
      </c>
      <c r="AF88" s="201" t="s">
        <v>72</v>
      </c>
      <c r="AG88" s="218" t="s">
        <v>426</v>
      </c>
      <c r="AH88" s="218" t="s">
        <v>871</v>
      </c>
      <c r="AI88" s="218" t="s">
        <v>73</v>
      </c>
      <c r="AJ88" s="218" t="s">
        <v>854</v>
      </c>
      <c r="AK88" s="218" t="s">
        <v>73</v>
      </c>
      <c r="AL88" s="218" t="s">
        <v>855</v>
      </c>
      <c r="AM88" s="218" t="s">
        <v>73</v>
      </c>
      <c r="AN88" s="218" t="s">
        <v>856</v>
      </c>
      <c r="AO88" s="218" t="s">
        <v>73</v>
      </c>
      <c r="AP88" s="218" t="s">
        <v>857</v>
      </c>
      <c r="AQ88" s="218" t="s">
        <v>73</v>
      </c>
      <c r="AR88" s="218" t="s">
        <v>638</v>
      </c>
      <c r="AS88" s="218"/>
    </row>
    <row r="89" spans="1:45" s="168" customFormat="1" ht="195" customHeight="1">
      <c r="A89" s="209" t="s">
        <v>845</v>
      </c>
      <c r="B89" s="201" t="s">
        <v>872</v>
      </c>
      <c r="C89" s="202" t="s">
        <v>847</v>
      </c>
      <c r="D89" s="209" t="s">
        <v>626</v>
      </c>
      <c r="E89" s="217" t="s">
        <v>873</v>
      </c>
      <c r="F89" s="230" t="s">
        <v>874</v>
      </c>
      <c r="G89" s="230" t="s">
        <v>875</v>
      </c>
      <c r="H89" s="230" t="s">
        <v>555</v>
      </c>
      <c r="I89" s="217" t="s">
        <v>58</v>
      </c>
      <c r="J89" s="209" t="s">
        <v>107</v>
      </c>
      <c r="K89" s="210">
        <v>0.4</v>
      </c>
      <c r="L89" s="209" t="s">
        <v>101</v>
      </c>
      <c r="M89" s="210">
        <v>0.6</v>
      </c>
      <c r="N89" s="209" t="s">
        <v>102</v>
      </c>
      <c r="O89" s="210">
        <v>0.24</v>
      </c>
      <c r="P89" s="200" t="s">
        <v>876</v>
      </c>
      <c r="Q89" s="201" t="s">
        <v>631</v>
      </c>
      <c r="R89" s="200" t="s">
        <v>877</v>
      </c>
      <c r="S89" s="201" t="s">
        <v>65</v>
      </c>
      <c r="T89" s="201" t="s">
        <v>66</v>
      </c>
      <c r="U89" s="212">
        <v>0.25</v>
      </c>
      <c r="V89" s="212">
        <v>0.15</v>
      </c>
      <c r="W89" s="201" t="s">
        <v>106</v>
      </c>
      <c r="X89" s="201" t="s">
        <v>68</v>
      </c>
      <c r="Y89" s="201" t="s">
        <v>633</v>
      </c>
      <c r="Z89" s="213">
        <v>0.24</v>
      </c>
      <c r="AA89" s="214" t="s">
        <v>107</v>
      </c>
      <c r="AB89" s="210">
        <v>0.2</v>
      </c>
      <c r="AC89" s="209" t="s">
        <v>101</v>
      </c>
      <c r="AD89" s="210">
        <v>0.6</v>
      </c>
      <c r="AE89" s="201" t="s">
        <v>102</v>
      </c>
      <c r="AF89" s="201" t="s">
        <v>72</v>
      </c>
      <c r="AG89" s="218" t="s">
        <v>73</v>
      </c>
      <c r="AH89" s="218" t="s">
        <v>878</v>
      </c>
      <c r="AI89" s="218"/>
      <c r="AJ89" s="218" t="s">
        <v>879</v>
      </c>
      <c r="AK89" s="218" t="s">
        <v>73</v>
      </c>
      <c r="AL89" s="218" t="s">
        <v>855</v>
      </c>
      <c r="AM89" s="218" t="s">
        <v>73</v>
      </c>
      <c r="AN89" s="218" t="s">
        <v>856</v>
      </c>
      <c r="AO89" s="218" t="s">
        <v>73</v>
      </c>
      <c r="AP89" s="218" t="s">
        <v>857</v>
      </c>
      <c r="AQ89" s="218" t="s">
        <v>73</v>
      </c>
      <c r="AR89" s="218" t="s">
        <v>638</v>
      </c>
      <c r="AS89" s="218"/>
    </row>
    <row r="90" spans="1:45" s="168" customFormat="1" ht="195" customHeight="1">
      <c r="A90" s="209" t="s">
        <v>880</v>
      </c>
      <c r="B90" s="201" t="s">
        <v>881</v>
      </c>
      <c r="C90" s="202" t="s">
        <v>882</v>
      </c>
      <c r="D90" s="209" t="s">
        <v>883</v>
      </c>
      <c r="E90" s="217" t="s">
        <v>884</v>
      </c>
      <c r="F90" s="217" t="s">
        <v>885</v>
      </c>
      <c r="G90" s="217" t="s">
        <v>886</v>
      </c>
      <c r="H90" s="217" t="s">
        <v>57</v>
      </c>
      <c r="I90" s="217" t="s">
        <v>887</v>
      </c>
      <c r="J90" s="209" t="s">
        <v>100</v>
      </c>
      <c r="K90" s="210">
        <v>0.6</v>
      </c>
      <c r="L90" s="201" t="s">
        <v>60</v>
      </c>
      <c r="M90" s="210">
        <v>0.8</v>
      </c>
      <c r="N90" s="209" t="s">
        <v>102</v>
      </c>
      <c r="O90" s="210">
        <v>0.48</v>
      </c>
      <c r="P90" s="200" t="s">
        <v>888</v>
      </c>
      <c r="Q90" s="201" t="s">
        <v>889</v>
      </c>
      <c r="R90" s="200" t="s">
        <v>890</v>
      </c>
      <c r="S90" s="201" t="s">
        <v>65</v>
      </c>
      <c r="T90" s="201" t="s">
        <v>66</v>
      </c>
      <c r="U90" s="212">
        <v>0.25</v>
      </c>
      <c r="V90" s="212">
        <v>0.15</v>
      </c>
      <c r="W90" s="201" t="s">
        <v>106</v>
      </c>
      <c r="X90" s="201" t="s">
        <v>266</v>
      </c>
      <c r="Y90" s="201" t="s">
        <v>69</v>
      </c>
      <c r="Z90" s="213">
        <v>0.36</v>
      </c>
      <c r="AA90" s="214" t="s">
        <v>107</v>
      </c>
      <c r="AB90" s="210">
        <v>0.2</v>
      </c>
      <c r="AC90" s="201" t="s">
        <v>101</v>
      </c>
      <c r="AD90" s="210">
        <v>0.6</v>
      </c>
      <c r="AE90" s="201" t="s">
        <v>102</v>
      </c>
      <c r="AF90" s="201" t="s">
        <v>72</v>
      </c>
      <c r="AG90" s="218" t="s">
        <v>73</v>
      </c>
      <c r="AH90" s="218" t="s">
        <v>891</v>
      </c>
      <c r="AI90" s="218" t="s">
        <v>73</v>
      </c>
      <c r="AJ90" s="218" t="s">
        <v>892</v>
      </c>
      <c r="AK90" s="218" t="s">
        <v>73</v>
      </c>
      <c r="AL90" s="218" t="s">
        <v>893</v>
      </c>
      <c r="AM90" s="218" t="s">
        <v>73</v>
      </c>
      <c r="AN90" s="218" t="s">
        <v>894</v>
      </c>
      <c r="AO90" s="218" t="s">
        <v>73</v>
      </c>
      <c r="AP90" s="218" t="s">
        <v>895</v>
      </c>
      <c r="AQ90" s="218" t="s">
        <v>73</v>
      </c>
      <c r="AR90" s="218" t="s">
        <v>896</v>
      </c>
      <c r="AS90" s="218" t="s">
        <v>81</v>
      </c>
    </row>
    <row r="91" spans="1:45" s="168" customFormat="1" ht="195" customHeight="1">
      <c r="A91" s="209" t="s">
        <v>880</v>
      </c>
      <c r="B91" s="201" t="s">
        <v>897</v>
      </c>
      <c r="C91" s="202" t="s">
        <v>882</v>
      </c>
      <c r="D91" s="209" t="s">
        <v>883</v>
      </c>
      <c r="E91" s="217" t="s">
        <v>898</v>
      </c>
      <c r="F91" s="217" t="s">
        <v>899</v>
      </c>
      <c r="G91" s="217" t="s">
        <v>900</v>
      </c>
      <c r="H91" s="217" t="s">
        <v>57</v>
      </c>
      <c r="I91" s="217" t="s">
        <v>901</v>
      </c>
      <c r="J91" s="209" t="s">
        <v>100</v>
      </c>
      <c r="K91" s="210">
        <v>0.6</v>
      </c>
      <c r="L91" s="201" t="s">
        <v>60</v>
      </c>
      <c r="M91" s="210">
        <v>0.8</v>
      </c>
      <c r="N91" s="209" t="s">
        <v>102</v>
      </c>
      <c r="O91" s="210">
        <v>0.48</v>
      </c>
      <c r="P91" s="200" t="s">
        <v>902</v>
      </c>
      <c r="Q91" s="201" t="s">
        <v>409</v>
      </c>
      <c r="R91" s="200" t="s">
        <v>903</v>
      </c>
      <c r="S91" s="201" t="s">
        <v>65</v>
      </c>
      <c r="T91" s="201" t="s">
        <v>382</v>
      </c>
      <c r="U91" s="212">
        <v>0.1</v>
      </c>
      <c r="V91" s="212">
        <v>0.15</v>
      </c>
      <c r="W91" s="201" t="s">
        <v>106</v>
      </c>
      <c r="X91" s="201" t="s">
        <v>68</v>
      </c>
      <c r="Y91" s="201" t="s">
        <v>69</v>
      </c>
      <c r="Z91" s="213">
        <v>0.45</v>
      </c>
      <c r="AA91" s="214" t="s">
        <v>100</v>
      </c>
      <c r="AB91" s="210">
        <v>0.4</v>
      </c>
      <c r="AC91" s="201" t="s">
        <v>101</v>
      </c>
      <c r="AD91" s="210">
        <v>0.6</v>
      </c>
      <c r="AE91" s="201" t="s">
        <v>102</v>
      </c>
      <c r="AF91" s="201" t="s">
        <v>72</v>
      </c>
      <c r="AG91" s="218" t="s">
        <v>73</v>
      </c>
      <c r="AH91" s="218" t="s">
        <v>891</v>
      </c>
      <c r="AI91" s="218" t="s">
        <v>73</v>
      </c>
      <c r="AJ91" s="218" t="s">
        <v>892</v>
      </c>
      <c r="AK91" s="218" t="s">
        <v>73</v>
      </c>
      <c r="AL91" s="218" t="s">
        <v>893</v>
      </c>
      <c r="AM91" s="218" t="s">
        <v>73</v>
      </c>
      <c r="AN91" s="218" t="s">
        <v>894</v>
      </c>
      <c r="AO91" s="218" t="s">
        <v>73</v>
      </c>
      <c r="AP91" s="218" t="s">
        <v>895</v>
      </c>
      <c r="AQ91" s="218" t="s">
        <v>73</v>
      </c>
      <c r="AR91" s="218" t="s">
        <v>896</v>
      </c>
      <c r="AS91" s="218" t="s">
        <v>81</v>
      </c>
    </row>
    <row r="92" spans="1:45" s="168" customFormat="1" ht="195" customHeight="1">
      <c r="A92" s="209" t="s">
        <v>880</v>
      </c>
      <c r="B92" s="201" t="s">
        <v>897</v>
      </c>
      <c r="C92" s="202" t="s">
        <v>882</v>
      </c>
      <c r="D92" s="209" t="s">
        <v>883</v>
      </c>
      <c r="E92" s="217" t="s">
        <v>904</v>
      </c>
      <c r="F92" s="217" t="s">
        <v>899</v>
      </c>
      <c r="G92" s="217" t="s">
        <v>905</v>
      </c>
      <c r="H92" s="217" t="s">
        <v>57</v>
      </c>
      <c r="I92" s="217" t="s">
        <v>901</v>
      </c>
      <c r="J92" s="209" t="s">
        <v>100</v>
      </c>
      <c r="K92" s="210">
        <v>0.6</v>
      </c>
      <c r="L92" s="201" t="s">
        <v>60</v>
      </c>
      <c r="M92" s="210">
        <v>0.8</v>
      </c>
      <c r="N92" s="209" t="s">
        <v>109</v>
      </c>
      <c r="O92" s="210">
        <v>0.48</v>
      </c>
      <c r="P92" s="200" t="s">
        <v>906</v>
      </c>
      <c r="Q92" s="201" t="s">
        <v>409</v>
      </c>
      <c r="R92" s="200" t="s">
        <v>907</v>
      </c>
      <c r="S92" s="201" t="s">
        <v>65</v>
      </c>
      <c r="T92" s="201" t="s">
        <v>66</v>
      </c>
      <c r="U92" s="212">
        <v>0.25</v>
      </c>
      <c r="V92" s="212">
        <v>0.15</v>
      </c>
      <c r="W92" s="201" t="s">
        <v>67</v>
      </c>
      <c r="X92" s="201" t="s">
        <v>68</v>
      </c>
      <c r="Y92" s="201" t="s">
        <v>69</v>
      </c>
      <c r="Z92" s="213">
        <v>0.36</v>
      </c>
      <c r="AA92" s="214" t="s">
        <v>107</v>
      </c>
      <c r="AB92" s="210">
        <v>0.2</v>
      </c>
      <c r="AC92" s="201" t="s">
        <v>250</v>
      </c>
      <c r="AD92" s="210">
        <v>0.2</v>
      </c>
      <c r="AE92" s="201" t="s">
        <v>109</v>
      </c>
      <c r="AF92" s="201" t="s">
        <v>72</v>
      </c>
      <c r="AG92" s="218" t="s">
        <v>426</v>
      </c>
      <c r="AH92" s="218" t="s">
        <v>908</v>
      </c>
      <c r="AI92" s="218" t="s">
        <v>426</v>
      </c>
      <c r="AJ92" s="218" t="s">
        <v>909</v>
      </c>
      <c r="AK92" s="218" t="s">
        <v>426</v>
      </c>
      <c r="AL92" s="218" t="s">
        <v>910</v>
      </c>
      <c r="AM92" s="218" t="s">
        <v>73</v>
      </c>
      <c r="AN92" s="218" t="s">
        <v>894</v>
      </c>
      <c r="AO92" s="218" t="s">
        <v>73</v>
      </c>
      <c r="AP92" s="218" t="s">
        <v>895</v>
      </c>
      <c r="AQ92" s="218" t="s">
        <v>73</v>
      </c>
      <c r="AR92" s="218" t="s">
        <v>896</v>
      </c>
      <c r="AS92" s="218" t="s">
        <v>81</v>
      </c>
    </row>
    <row r="93" spans="1:45" s="168" customFormat="1" ht="195" customHeight="1">
      <c r="A93" s="209" t="s">
        <v>880</v>
      </c>
      <c r="B93" s="201" t="s">
        <v>911</v>
      </c>
      <c r="C93" s="202" t="s">
        <v>882</v>
      </c>
      <c r="D93" s="209" t="s">
        <v>883</v>
      </c>
      <c r="E93" s="217" t="s">
        <v>912</v>
      </c>
      <c r="F93" s="217" t="s">
        <v>913</v>
      </c>
      <c r="G93" s="217" t="s">
        <v>914</v>
      </c>
      <c r="H93" s="217" t="s">
        <v>57</v>
      </c>
      <c r="I93" s="217" t="s">
        <v>901</v>
      </c>
      <c r="J93" s="209" t="s">
        <v>100</v>
      </c>
      <c r="K93" s="210">
        <v>0.6</v>
      </c>
      <c r="L93" s="201" t="s">
        <v>60</v>
      </c>
      <c r="M93" s="210">
        <v>0.8</v>
      </c>
      <c r="N93" s="209" t="s">
        <v>71</v>
      </c>
      <c r="O93" s="210">
        <v>0.48</v>
      </c>
      <c r="P93" s="200" t="s">
        <v>915</v>
      </c>
      <c r="Q93" s="201" t="s">
        <v>409</v>
      </c>
      <c r="R93" s="200" t="s">
        <v>916</v>
      </c>
      <c r="S93" s="201" t="s">
        <v>65</v>
      </c>
      <c r="T93" s="201" t="s">
        <v>66</v>
      </c>
      <c r="U93" s="212">
        <v>0.25</v>
      </c>
      <c r="V93" s="212">
        <v>0.15</v>
      </c>
      <c r="W93" s="201" t="s">
        <v>106</v>
      </c>
      <c r="X93" s="201" t="s">
        <v>68</v>
      </c>
      <c r="Y93" s="201" t="s">
        <v>69</v>
      </c>
      <c r="Z93" s="213">
        <v>0.36</v>
      </c>
      <c r="AA93" s="214" t="s">
        <v>107</v>
      </c>
      <c r="AB93" s="210">
        <v>0.2</v>
      </c>
      <c r="AC93" s="201" t="s">
        <v>60</v>
      </c>
      <c r="AD93" s="210">
        <v>0.8</v>
      </c>
      <c r="AE93" s="201" t="s">
        <v>71</v>
      </c>
      <c r="AF93" s="201" t="s">
        <v>72</v>
      </c>
      <c r="AG93" s="218" t="s">
        <v>73</v>
      </c>
      <c r="AH93" s="218" t="s">
        <v>891</v>
      </c>
      <c r="AI93" s="218" t="s">
        <v>73</v>
      </c>
      <c r="AJ93" s="218" t="s">
        <v>892</v>
      </c>
      <c r="AK93" s="218" t="s">
        <v>426</v>
      </c>
      <c r="AL93" s="218" t="s">
        <v>917</v>
      </c>
      <c r="AM93" s="218" t="s">
        <v>73</v>
      </c>
      <c r="AN93" s="218" t="s">
        <v>894</v>
      </c>
      <c r="AO93" s="218" t="s">
        <v>73</v>
      </c>
      <c r="AP93" s="218" t="s">
        <v>895</v>
      </c>
      <c r="AQ93" s="218" t="s">
        <v>73</v>
      </c>
      <c r="AR93" s="218" t="s">
        <v>896</v>
      </c>
      <c r="AS93" s="218" t="s">
        <v>81</v>
      </c>
    </row>
    <row r="94" spans="1:45" s="168" customFormat="1" ht="195" customHeight="1">
      <c r="A94" s="209" t="s">
        <v>880</v>
      </c>
      <c r="B94" s="201" t="s">
        <v>918</v>
      </c>
      <c r="C94" s="202" t="s">
        <v>882</v>
      </c>
      <c r="D94" s="209" t="s">
        <v>883</v>
      </c>
      <c r="E94" s="217" t="s">
        <v>919</v>
      </c>
      <c r="F94" s="217" t="s">
        <v>920</v>
      </c>
      <c r="G94" s="217" t="s">
        <v>921</v>
      </c>
      <c r="H94" s="217" t="s">
        <v>57</v>
      </c>
      <c r="I94" s="202" t="s">
        <v>901</v>
      </c>
      <c r="J94" s="209" t="s">
        <v>100</v>
      </c>
      <c r="K94" s="210">
        <v>0.6</v>
      </c>
      <c r="L94" s="209" t="s">
        <v>101</v>
      </c>
      <c r="M94" s="210">
        <v>0.6</v>
      </c>
      <c r="N94" s="209" t="s">
        <v>102</v>
      </c>
      <c r="O94" s="210">
        <v>0.36</v>
      </c>
      <c r="P94" s="200" t="s">
        <v>922</v>
      </c>
      <c r="Q94" s="209" t="s">
        <v>889</v>
      </c>
      <c r="R94" s="202" t="s">
        <v>916</v>
      </c>
      <c r="S94" s="209" t="s">
        <v>65</v>
      </c>
      <c r="T94" s="209" t="s">
        <v>66</v>
      </c>
      <c r="U94" s="212">
        <v>0.25</v>
      </c>
      <c r="V94" s="212">
        <v>0.15</v>
      </c>
      <c r="W94" s="209" t="s">
        <v>67</v>
      </c>
      <c r="X94" s="209" t="s">
        <v>68</v>
      </c>
      <c r="Y94" s="209" t="s">
        <v>69</v>
      </c>
      <c r="Z94" s="213">
        <v>0.36</v>
      </c>
      <c r="AA94" s="214" t="s">
        <v>107</v>
      </c>
      <c r="AB94" s="210">
        <v>0.2</v>
      </c>
      <c r="AC94" s="201" t="s">
        <v>101</v>
      </c>
      <c r="AD94" s="210">
        <v>0.6</v>
      </c>
      <c r="AE94" s="201" t="s">
        <v>102</v>
      </c>
      <c r="AF94" s="209" t="s">
        <v>813</v>
      </c>
      <c r="AG94" s="218" t="s">
        <v>73</v>
      </c>
      <c r="AH94" s="218" t="s">
        <v>891</v>
      </c>
      <c r="AI94" s="218" t="s">
        <v>73</v>
      </c>
      <c r="AJ94" s="218" t="s">
        <v>892</v>
      </c>
      <c r="AK94" s="218" t="s">
        <v>73</v>
      </c>
      <c r="AL94" s="218" t="s">
        <v>893</v>
      </c>
      <c r="AM94" s="218" t="s">
        <v>311</v>
      </c>
      <c r="AN94" s="218" t="s">
        <v>923</v>
      </c>
      <c r="AO94" s="218" t="s">
        <v>73</v>
      </c>
      <c r="AP94" s="218" t="s">
        <v>923</v>
      </c>
      <c r="AQ94" s="218"/>
      <c r="AR94" s="218"/>
      <c r="AS94" s="218" t="s">
        <v>924</v>
      </c>
    </row>
    <row r="95" spans="1:45" s="168" customFormat="1" ht="195" customHeight="1">
      <c r="A95" s="209" t="s">
        <v>880</v>
      </c>
      <c r="B95" s="201" t="s">
        <v>925</v>
      </c>
      <c r="C95" s="202" t="s">
        <v>882</v>
      </c>
      <c r="D95" s="209" t="s">
        <v>883</v>
      </c>
      <c r="E95" s="217" t="s">
        <v>926</v>
      </c>
      <c r="F95" s="217" t="s">
        <v>927</v>
      </c>
      <c r="G95" s="217" t="s">
        <v>928</v>
      </c>
      <c r="H95" s="217" t="s">
        <v>57</v>
      </c>
      <c r="I95" s="202" t="s">
        <v>901</v>
      </c>
      <c r="J95" s="209" t="s">
        <v>100</v>
      </c>
      <c r="K95" s="210">
        <v>0.6</v>
      </c>
      <c r="L95" s="209" t="s">
        <v>101</v>
      </c>
      <c r="M95" s="210">
        <v>0.6</v>
      </c>
      <c r="N95" s="209" t="s">
        <v>109</v>
      </c>
      <c r="O95" s="210">
        <v>0.36</v>
      </c>
      <c r="P95" s="200" t="s">
        <v>929</v>
      </c>
      <c r="Q95" s="209" t="s">
        <v>889</v>
      </c>
      <c r="R95" s="202" t="s">
        <v>930</v>
      </c>
      <c r="S95" s="209" t="s">
        <v>65</v>
      </c>
      <c r="T95" s="209" t="s">
        <v>66</v>
      </c>
      <c r="U95" s="212">
        <v>0.25</v>
      </c>
      <c r="V95" s="212">
        <v>0.15</v>
      </c>
      <c r="W95" s="209" t="s">
        <v>67</v>
      </c>
      <c r="X95" s="209" t="s">
        <v>68</v>
      </c>
      <c r="Y95" s="209" t="s">
        <v>633</v>
      </c>
      <c r="Z95" s="213">
        <v>0.36</v>
      </c>
      <c r="AA95" s="214" t="s">
        <v>107</v>
      </c>
      <c r="AB95" s="210">
        <v>0.2</v>
      </c>
      <c r="AC95" s="201" t="s">
        <v>250</v>
      </c>
      <c r="AD95" s="210">
        <v>0.2</v>
      </c>
      <c r="AE95" s="201" t="s">
        <v>109</v>
      </c>
      <c r="AF95" s="209" t="s">
        <v>72</v>
      </c>
      <c r="AG95" s="218" t="s">
        <v>73</v>
      </c>
      <c r="AH95" s="218" t="s">
        <v>891</v>
      </c>
      <c r="AI95" s="218" t="s">
        <v>73</v>
      </c>
      <c r="AJ95" s="218" t="s">
        <v>892</v>
      </c>
      <c r="AK95" s="218" t="s">
        <v>73</v>
      </c>
      <c r="AL95" s="218" t="s">
        <v>893</v>
      </c>
      <c r="AM95" s="218" t="s">
        <v>73</v>
      </c>
      <c r="AN95" s="218" t="s">
        <v>931</v>
      </c>
      <c r="AO95" s="218" t="s">
        <v>73</v>
      </c>
      <c r="AP95" s="218" t="s">
        <v>895</v>
      </c>
      <c r="AQ95" s="218" t="s">
        <v>73</v>
      </c>
      <c r="AR95" s="218" t="s">
        <v>896</v>
      </c>
      <c r="AS95" s="218" t="s">
        <v>81</v>
      </c>
    </row>
    <row r="96" spans="1:45" s="168" customFormat="1" ht="195" customHeight="1">
      <c r="A96" s="209" t="s">
        <v>880</v>
      </c>
      <c r="B96" s="201" t="s">
        <v>932</v>
      </c>
      <c r="C96" s="202" t="s">
        <v>882</v>
      </c>
      <c r="D96" s="209" t="s">
        <v>883</v>
      </c>
      <c r="E96" s="217" t="s">
        <v>933</v>
      </c>
      <c r="F96" s="217" t="s">
        <v>934</v>
      </c>
      <c r="G96" s="217" t="s">
        <v>935</v>
      </c>
      <c r="H96" s="217" t="s">
        <v>57</v>
      </c>
      <c r="I96" s="202" t="s">
        <v>901</v>
      </c>
      <c r="J96" s="209" t="s">
        <v>100</v>
      </c>
      <c r="K96" s="210">
        <v>0.6</v>
      </c>
      <c r="L96" s="209" t="s">
        <v>60</v>
      </c>
      <c r="M96" s="210">
        <v>0.8</v>
      </c>
      <c r="N96" s="209" t="s">
        <v>109</v>
      </c>
      <c r="O96" s="210">
        <v>0.48</v>
      </c>
      <c r="P96" s="200" t="s">
        <v>936</v>
      </c>
      <c r="Q96" s="209" t="s">
        <v>889</v>
      </c>
      <c r="R96" s="202" t="s">
        <v>916</v>
      </c>
      <c r="S96" s="209" t="s">
        <v>65</v>
      </c>
      <c r="T96" s="209" t="s">
        <v>66</v>
      </c>
      <c r="U96" s="212">
        <v>0.25</v>
      </c>
      <c r="V96" s="212">
        <v>0.15</v>
      </c>
      <c r="W96" s="209" t="s">
        <v>67</v>
      </c>
      <c r="X96" s="209" t="s">
        <v>68</v>
      </c>
      <c r="Y96" s="209" t="s">
        <v>69</v>
      </c>
      <c r="Z96" s="213">
        <v>0.36</v>
      </c>
      <c r="AA96" s="214" t="s">
        <v>107</v>
      </c>
      <c r="AB96" s="210">
        <v>0.2</v>
      </c>
      <c r="AC96" s="201" t="s">
        <v>108</v>
      </c>
      <c r="AD96" s="210">
        <v>0.4</v>
      </c>
      <c r="AE96" s="201" t="s">
        <v>109</v>
      </c>
      <c r="AF96" s="209" t="s">
        <v>72</v>
      </c>
      <c r="AG96" s="218" t="s">
        <v>73</v>
      </c>
      <c r="AH96" s="218" t="s">
        <v>891</v>
      </c>
      <c r="AI96" s="218" t="s">
        <v>73</v>
      </c>
      <c r="AJ96" s="218" t="s">
        <v>892</v>
      </c>
      <c r="AK96" s="218" t="s">
        <v>73</v>
      </c>
      <c r="AL96" s="218" t="s">
        <v>893</v>
      </c>
      <c r="AM96" s="218" t="s">
        <v>73</v>
      </c>
      <c r="AN96" s="218" t="s">
        <v>931</v>
      </c>
      <c r="AO96" s="218" t="s">
        <v>73</v>
      </c>
      <c r="AP96" s="218" t="s">
        <v>895</v>
      </c>
      <c r="AQ96" s="218" t="s">
        <v>73</v>
      </c>
      <c r="AR96" s="218" t="s">
        <v>896</v>
      </c>
      <c r="AS96" s="218" t="s">
        <v>81</v>
      </c>
    </row>
    <row r="97" spans="1:45" s="168" customFormat="1" ht="195" customHeight="1">
      <c r="A97" s="209" t="s">
        <v>880</v>
      </c>
      <c r="B97" s="201" t="s">
        <v>937</v>
      </c>
      <c r="C97" s="202" t="s">
        <v>882</v>
      </c>
      <c r="D97" s="209" t="s">
        <v>883</v>
      </c>
      <c r="E97" s="217" t="s">
        <v>938</v>
      </c>
      <c r="F97" s="217" t="s">
        <v>939</v>
      </c>
      <c r="G97" s="217" t="s">
        <v>940</v>
      </c>
      <c r="H97" s="217" t="s">
        <v>555</v>
      </c>
      <c r="I97" s="202" t="s">
        <v>941</v>
      </c>
      <c r="J97" s="209" t="s">
        <v>100</v>
      </c>
      <c r="K97" s="210">
        <v>0.6</v>
      </c>
      <c r="L97" s="209" t="s">
        <v>101</v>
      </c>
      <c r="M97" s="210">
        <v>0.6</v>
      </c>
      <c r="N97" s="209" t="s">
        <v>109</v>
      </c>
      <c r="O97" s="210">
        <v>0.36</v>
      </c>
      <c r="P97" s="200" t="s">
        <v>942</v>
      </c>
      <c r="Q97" s="209" t="s">
        <v>889</v>
      </c>
      <c r="R97" s="202" t="s">
        <v>943</v>
      </c>
      <c r="S97" s="209" t="s">
        <v>65</v>
      </c>
      <c r="T97" s="209" t="s">
        <v>66</v>
      </c>
      <c r="U97" s="212">
        <v>0.25</v>
      </c>
      <c r="V97" s="212">
        <v>0.15</v>
      </c>
      <c r="W97" s="209" t="s">
        <v>67</v>
      </c>
      <c r="X97" s="209" t="s">
        <v>266</v>
      </c>
      <c r="Y97" s="209" t="s">
        <v>69</v>
      </c>
      <c r="Z97" s="213">
        <v>0.36</v>
      </c>
      <c r="AA97" s="214" t="s">
        <v>107</v>
      </c>
      <c r="AB97" s="210">
        <v>0.2</v>
      </c>
      <c r="AC97" s="201" t="s">
        <v>108</v>
      </c>
      <c r="AD97" s="210">
        <v>0.4</v>
      </c>
      <c r="AE97" s="201" t="s">
        <v>109</v>
      </c>
      <c r="AF97" s="209" t="s">
        <v>72</v>
      </c>
      <c r="AG97" s="218" t="s">
        <v>73</v>
      </c>
      <c r="AH97" s="218" t="s">
        <v>891</v>
      </c>
      <c r="AI97" s="218" t="s">
        <v>73</v>
      </c>
      <c r="AJ97" s="218" t="s">
        <v>892</v>
      </c>
      <c r="AK97" s="218" t="s">
        <v>73</v>
      </c>
      <c r="AL97" s="218" t="s">
        <v>893</v>
      </c>
      <c r="AM97" s="218" t="s">
        <v>73</v>
      </c>
      <c r="AN97" s="218" t="s">
        <v>944</v>
      </c>
      <c r="AO97" s="218" t="s">
        <v>73</v>
      </c>
      <c r="AP97" s="218" t="s">
        <v>895</v>
      </c>
      <c r="AQ97" s="218" t="s">
        <v>73</v>
      </c>
      <c r="AR97" s="218" t="s">
        <v>896</v>
      </c>
      <c r="AS97" s="218" t="s">
        <v>81</v>
      </c>
    </row>
    <row r="98" spans="1:45" s="168" customFormat="1" ht="195" customHeight="1">
      <c r="A98" s="209" t="s">
        <v>880</v>
      </c>
      <c r="B98" s="201" t="s">
        <v>945</v>
      </c>
      <c r="C98" s="202" t="s">
        <v>882</v>
      </c>
      <c r="D98" s="209" t="s">
        <v>883</v>
      </c>
      <c r="E98" s="217" t="s">
        <v>946</v>
      </c>
      <c r="F98" s="217" t="s">
        <v>947</v>
      </c>
      <c r="G98" s="217" t="s">
        <v>948</v>
      </c>
      <c r="H98" s="217" t="s">
        <v>57</v>
      </c>
      <c r="I98" s="202" t="s">
        <v>941</v>
      </c>
      <c r="J98" s="209" t="s">
        <v>100</v>
      </c>
      <c r="K98" s="210">
        <v>0.6</v>
      </c>
      <c r="L98" s="209" t="s">
        <v>101</v>
      </c>
      <c r="M98" s="210">
        <v>0.6</v>
      </c>
      <c r="N98" s="209" t="s">
        <v>109</v>
      </c>
      <c r="O98" s="210">
        <v>0.36</v>
      </c>
      <c r="P98" s="200" t="s">
        <v>949</v>
      </c>
      <c r="Q98" s="209" t="s">
        <v>889</v>
      </c>
      <c r="R98" s="202" t="s">
        <v>950</v>
      </c>
      <c r="S98" s="209" t="s">
        <v>65</v>
      </c>
      <c r="T98" s="209" t="s">
        <v>66</v>
      </c>
      <c r="U98" s="212">
        <v>0.25</v>
      </c>
      <c r="V98" s="212">
        <v>0.15</v>
      </c>
      <c r="W98" s="209" t="s">
        <v>67</v>
      </c>
      <c r="X98" s="209" t="s">
        <v>266</v>
      </c>
      <c r="Y98" s="209" t="s">
        <v>69</v>
      </c>
      <c r="Z98" s="213">
        <v>0.36</v>
      </c>
      <c r="AA98" s="214" t="s">
        <v>107</v>
      </c>
      <c r="AB98" s="210">
        <v>0.2</v>
      </c>
      <c r="AC98" s="201" t="s">
        <v>250</v>
      </c>
      <c r="AD98" s="210">
        <v>0.2</v>
      </c>
      <c r="AE98" s="201" t="s">
        <v>109</v>
      </c>
      <c r="AF98" s="209" t="s">
        <v>72</v>
      </c>
      <c r="AG98" s="218" t="s">
        <v>73</v>
      </c>
      <c r="AH98" s="218" t="s">
        <v>891</v>
      </c>
      <c r="AI98" s="218" t="s">
        <v>73</v>
      </c>
      <c r="AJ98" s="218" t="s">
        <v>892</v>
      </c>
      <c r="AK98" s="218" t="s">
        <v>73</v>
      </c>
      <c r="AL98" s="218" t="s">
        <v>893</v>
      </c>
      <c r="AM98" s="218"/>
      <c r="AN98" s="218" t="s">
        <v>951</v>
      </c>
      <c r="AO98" s="218"/>
      <c r="AP98" s="218"/>
      <c r="AQ98" s="218"/>
      <c r="AR98" s="218"/>
      <c r="AS98" s="218" t="s">
        <v>924</v>
      </c>
    </row>
    <row r="99" spans="1:45" s="168" customFormat="1" ht="195" customHeight="1">
      <c r="A99" s="209" t="s">
        <v>880</v>
      </c>
      <c r="B99" s="201" t="s">
        <v>952</v>
      </c>
      <c r="C99" s="202" t="s">
        <v>882</v>
      </c>
      <c r="D99" s="209" t="s">
        <v>883</v>
      </c>
      <c r="E99" s="217" t="s">
        <v>953</v>
      </c>
      <c r="F99" s="217" t="s">
        <v>954</v>
      </c>
      <c r="G99" s="217" t="s">
        <v>955</v>
      </c>
      <c r="H99" s="217" t="s">
        <v>57</v>
      </c>
      <c r="I99" s="202" t="s">
        <v>901</v>
      </c>
      <c r="J99" s="209" t="s">
        <v>100</v>
      </c>
      <c r="K99" s="210">
        <v>0.6</v>
      </c>
      <c r="L99" s="209" t="s">
        <v>101</v>
      </c>
      <c r="M99" s="210">
        <v>0.6</v>
      </c>
      <c r="N99" s="209" t="s">
        <v>109</v>
      </c>
      <c r="O99" s="210">
        <v>0.36</v>
      </c>
      <c r="P99" s="200" t="s">
        <v>956</v>
      </c>
      <c r="Q99" s="209" t="s">
        <v>889</v>
      </c>
      <c r="R99" s="202" t="s">
        <v>957</v>
      </c>
      <c r="S99" s="209" t="s">
        <v>65</v>
      </c>
      <c r="T99" s="209" t="s">
        <v>66</v>
      </c>
      <c r="U99" s="212">
        <v>0.25</v>
      </c>
      <c r="V99" s="212">
        <v>0.15</v>
      </c>
      <c r="W99" s="209" t="s">
        <v>67</v>
      </c>
      <c r="X99" s="209" t="s">
        <v>68</v>
      </c>
      <c r="Y99" s="209" t="s">
        <v>633</v>
      </c>
      <c r="Z99" s="213">
        <v>0.36</v>
      </c>
      <c r="AA99" s="214" t="s">
        <v>107</v>
      </c>
      <c r="AB99" s="210">
        <v>0.2</v>
      </c>
      <c r="AC99" s="201" t="s">
        <v>250</v>
      </c>
      <c r="AD99" s="210">
        <v>0.2</v>
      </c>
      <c r="AE99" s="201" t="s">
        <v>109</v>
      </c>
      <c r="AF99" s="209" t="s">
        <v>72</v>
      </c>
      <c r="AG99" s="218" t="s">
        <v>73</v>
      </c>
      <c r="AH99" s="218" t="s">
        <v>891</v>
      </c>
      <c r="AI99" s="218" t="s">
        <v>73</v>
      </c>
      <c r="AJ99" s="218" t="s">
        <v>892</v>
      </c>
      <c r="AK99" s="218" t="s">
        <v>73</v>
      </c>
      <c r="AL99" s="218" t="s">
        <v>893</v>
      </c>
      <c r="AM99" s="218" t="s">
        <v>73</v>
      </c>
      <c r="AN99" s="218" t="s">
        <v>894</v>
      </c>
      <c r="AO99" s="218" t="s">
        <v>73</v>
      </c>
      <c r="AP99" s="218" t="s">
        <v>895</v>
      </c>
      <c r="AQ99" s="218" t="s">
        <v>73</v>
      </c>
      <c r="AR99" s="218" t="s">
        <v>896</v>
      </c>
      <c r="AS99" s="218"/>
    </row>
    <row r="100" spans="1:45" s="168" customFormat="1" ht="195" customHeight="1">
      <c r="A100" s="209" t="s">
        <v>880</v>
      </c>
      <c r="B100" s="201" t="s">
        <v>958</v>
      </c>
      <c r="C100" s="202" t="s">
        <v>882</v>
      </c>
      <c r="D100" s="209" t="s">
        <v>883</v>
      </c>
      <c r="E100" s="237" t="s">
        <v>959</v>
      </c>
      <c r="F100" s="238" t="s">
        <v>960</v>
      </c>
      <c r="G100" s="238" t="s">
        <v>961</v>
      </c>
      <c r="H100" s="238" t="s">
        <v>57</v>
      </c>
      <c r="I100" s="217" t="s">
        <v>901</v>
      </c>
      <c r="J100" s="201" t="s">
        <v>100</v>
      </c>
      <c r="K100" s="210">
        <v>0.6</v>
      </c>
      <c r="L100" s="201" t="s">
        <v>60</v>
      </c>
      <c r="M100" s="210">
        <v>0.8</v>
      </c>
      <c r="N100" s="209" t="s">
        <v>109</v>
      </c>
      <c r="O100" s="210">
        <v>0.48</v>
      </c>
      <c r="P100" s="220" t="s">
        <v>962</v>
      </c>
      <c r="Q100" s="201" t="s">
        <v>889</v>
      </c>
      <c r="R100" s="200" t="s">
        <v>963</v>
      </c>
      <c r="S100" s="201" t="s">
        <v>65</v>
      </c>
      <c r="T100" s="222" t="s">
        <v>66</v>
      </c>
      <c r="U100" s="212">
        <v>0.25</v>
      </c>
      <c r="V100" s="212">
        <v>0.15</v>
      </c>
      <c r="W100" s="201" t="s">
        <v>67</v>
      </c>
      <c r="X100" s="201" t="s">
        <v>266</v>
      </c>
      <c r="Y100" s="201" t="s">
        <v>69</v>
      </c>
      <c r="Z100" s="213">
        <v>0.36</v>
      </c>
      <c r="AA100" s="214" t="s">
        <v>107</v>
      </c>
      <c r="AB100" s="210">
        <v>0.2</v>
      </c>
      <c r="AC100" s="201" t="s">
        <v>250</v>
      </c>
      <c r="AD100" s="210">
        <v>0.2</v>
      </c>
      <c r="AE100" s="201" t="s">
        <v>109</v>
      </c>
      <c r="AF100" s="201" t="s">
        <v>72</v>
      </c>
      <c r="AG100" s="218" t="s">
        <v>73</v>
      </c>
      <c r="AH100" s="218" t="s">
        <v>891</v>
      </c>
      <c r="AI100" s="218" t="s">
        <v>426</v>
      </c>
      <c r="AJ100" s="218" t="s">
        <v>964</v>
      </c>
      <c r="AK100" s="218" t="s">
        <v>73</v>
      </c>
      <c r="AL100" s="218" t="s">
        <v>893</v>
      </c>
      <c r="AM100" s="218" t="s">
        <v>73</v>
      </c>
      <c r="AN100" s="218" t="s">
        <v>894</v>
      </c>
      <c r="AO100" s="218" t="s">
        <v>73</v>
      </c>
      <c r="AP100" s="218" t="s">
        <v>895</v>
      </c>
      <c r="AQ100" s="218" t="s">
        <v>73</v>
      </c>
      <c r="AR100" s="218" t="s">
        <v>896</v>
      </c>
      <c r="AS100" s="218"/>
    </row>
    <row r="101" spans="1:45" s="168" customFormat="1" ht="195" customHeight="1">
      <c r="A101" s="209" t="s">
        <v>880</v>
      </c>
      <c r="B101" s="201" t="s">
        <v>965</v>
      </c>
      <c r="C101" s="202" t="s">
        <v>882</v>
      </c>
      <c r="D101" s="209" t="s">
        <v>883</v>
      </c>
      <c r="E101" s="217" t="s">
        <v>966</v>
      </c>
      <c r="F101" s="217" t="s">
        <v>967</v>
      </c>
      <c r="G101" s="217" t="s">
        <v>968</v>
      </c>
      <c r="H101" s="217" t="s">
        <v>57</v>
      </c>
      <c r="I101" s="217" t="s">
        <v>901</v>
      </c>
      <c r="J101" s="201" t="s">
        <v>100</v>
      </c>
      <c r="K101" s="210">
        <v>0.6</v>
      </c>
      <c r="L101" s="201" t="s">
        <v>101</v>
      </c>
      <c r="M101" s="210">
        <v>0.6</v>
      </c>
      <c r="N101" s="209" t="s">
        <v>109</v>
      </c>
      <c r="O101" s="210">
        <v>0.36</v>
      </c>
      <c r="P101" s="220" t="s">
        <v>969</v>
      </c>
      <c r="Q101" s="201" t="s">
        <v>889</v>
      </c>
      <c r="R101" s="200" t="s">
        <v>970</v>
      </c>
      <c r="S101" s="201" t="s">
        <v>65</v>
      </c>
      <c r="T101" s="222" t="s">
        <v>66</v>
      </c>
      <c r="U101" s="212">
        <v>0.25</v>
      </c>
      <c r="V101" s="212">
        <v>0.15</v>
      </c>
      <c r="W101" s="201" t="s">
        <v>106</v>
      </c>
      <c r="X101" s="201" t="s">
        <v>68</v>
      </c>
      <c r="Y101" s="201" t="s">
        <v>633</v>
      </c>
      <c r="Z101" s="213">
        <v>0.36</v>
      </c>
      <c r="AA101" s="214" t="s">
        <v>107</v>
      </c>
      <c r="AB101" s="210">
        <v>0.2</v>
      </c>
      <c r="AC101" s="201" t="s">
        <v>250</v>
      </c>
      <c r="AD101" s="210">
        <v>0.2</v>
      </c>
      <c r="AE101" s="201" t="s">
        <v>109</v>
      </c>
      <c r="AF101" s="201" t="s">
        <v>72</v>
      </c>
      <c r="AG101" s="218" t="s">
        <v>73</v>
      </c>
      <c r="AH101" s="218" t="s">
        <v>891</v>
      </c>
      <c r="AI101" s="218" t="s">
        <v>426</v>
      </c>
      <c r="AJ101" s="218" t="s">
        <v>971</v>
      </c>
      <c r="AK101" s="218" t="s">
        <v>73</v>
      </c>
      <c r="AL101" s="218" t="s">
        <v>893</v>
      </c>
      <c r="AM101" s="218" t="s">
        <v>73</v>
      </c>
      <c r="AN101" s="218" t="s">
        <v>894</v>
      </c>
      <c r="AO101" s="218" t="s">
        <v>73</v>
      </c>
      <c r="AP101" s="218" t="s">
        <v>895</v>
      </c>
      <c r="AQ101" s="218" t="s">
        <v>73</v>
      </c>
      <c r="AR101" s="218" t="s">
        <v>896</v>
      </c>
      <c r="AS101" s="218"/>
    </row>
    <row r="102" spans="1:45" s="168" customFormat="1" ht="195" customHeight="1">
      <c r="A102" s="209" t="s">
        <v>880</v>
      </c>
      <c r="B102" s="201" t="s">
        <v>972</v>
      </c>
      <c r="C102" s="202" t="s">
        <v>882</v>
      </c>
      <c r="D102" s="209" t="s">
        <v>883</v>
      </c>
      <c r="E102" s="217" t="s">
        <v>973</v>
      </c>
      <c r="F102" s="217" t="s">
        <v>974</v>
      </c>
      <c r="G102" s="217" t="s">
        <v>975</v>
      </c>
      <c r="H102" s="217" t="s">
        <v>57</v>
      </c>
      <c r="I102" s="217" t="s">
        <v>901</v>
      </c>
      <c r="J102" s="201" t="s">
        <v>100</v>
      </c>
      <c r="K102" s="210">
        <v>0.6</v>
      </c>
      <c r="L102" s="222" t="s">
        <v>101</v>
      </c>
      <c r="M102" s="210">
        <v>0.6</v>
      </c>
      <c r="N102" s="209" t="s">
        <v>109</v>
      </c>
      <c r="O102" s="210">
        <v>0.36</v>
      </c>
      <c r="P102" s="239" t="s">
        <v>976</v>
      </c>
      <c r="Q102" s="240" t="s">
        <v>889</v>
      </c>
      <c r="R102" s="238" t="s">
        <v>977</v>
      </c>
      <c r="S102" s="201" t="s">
        <v>65</v>
      </c>
      <c r="T102" s="222" t="s">
        <v>66</v>
      </c>
      <c r="U102" s="212">
        <v>0.25</v>
      </c>
      <c r="V102" s="212">
        <v>0.15</v>
      </c>
      <c r="W102" s="201" t="s">
        <v>106</v>
      </c>
      <c r="X102" s="201" t="s">
        <v>68</v>
      </c>
      <c r="Y102" s="201" t="s">
        <v>69</v>
      </c>
      <c r="Z102" s="213">
        <v>0.36</v>
      </c>
      <c r="AA102" s="214" t="s">
        <v>107</v>
      </c>
      <c r="AB102" s="210">
        <v>0.2</v>
      </c>
      <c r="AC102" s="201" t="s">
        <v>250</v>
      </c>
      <c r="AD102" s="210">
        <v>0.2</v>
      </c>
      <c r="AE102" s="201" t="s">
        <v>109</v>
      </c>
      <c r="AF102" s="222" t="s">
        <v>72</v>
      </c>
      <c r="AG102" s="218" t="s">
        <v>73</v>
      </c>
      <c r="AH102" s="218" t="s">
        <v>891</v>
      </c>
      <c r="AI102" s="218" t="s">
        <v>73</v>
      </c>
      <c r="AJ102" s="218" t="s">
        <v>892</v>
      </c>
      <c r="AK102" s="218" t="s">
        <v>73</v>
      </c>
      <c r="AL102" s="218" t="s">
        <v>893</v>
      </c>
      <c r="AM102" s="218" t="s">
        <v>73</v>
      </c>
      <c r="AN102" s="218" t="s">
        <v>894</v>
      </c>
      <c r="AO102" s="218" t="s">
        <v>73</v>
      </c>
      <c r="AP102" s="218" t="s">
        <v>895</v>
      </c>
      <c r="AQ102" s="218" t="s">
        <v>73</v>
      </c>
      <c r="AR102" s="218" t="s">
        <v>896</v>
      </c>
      <c r="AS102" s="218"/>
    </row>
    <row r="103" spans="1:45" s="168" customFormat="1" ht="195" customHeight="1">
      <c r="A103" s="209" t="s">
        <v>880</v>
      </c>
      <c r="B103" s="201" t="s">
        <v>978</v>
      </c>
      <c r="C103" s="202" t="s">
        <v>882</v>
      </c>
      <c r="D103" s="209" t="s">
        <v>883</v>
      </c>
      <c r="E103" s="217" t="s">
        <v>979</v>
      </c>
      <c r="F103" s="217" t="s">
        <v>974</v>
      </c>
      <c r="G103" s="217" t="s">
        <v>980</v>
      </c>
      <c r="H103" s="217" t="s">
        <v>57</v>
      </c>
      <c r="I103" s="217" t="s">
        <v>901</v>
      </c>
      <c r="J103" s="201" t="s">
        <v>100</v>
      </c>
      <c r="K103" s="210">
        <v>0.6</v>
      </c>
      <c r="L103" s="222" t="s">
        <v>60</v>
      </c>
      <c r="M103" s="210">
        <v>0.8</v>
      </c>
      <c r="N103" s="209" t="s">
        <v>109</v>
      </c>
      <c r="O103" s="210">
        <v>0.48</v>
      </c>
      <c r="P103" s="239" t="s">
        <v>976</v>
      </c>
      <c r="Q103" s="238" t="s">
        <v>889</v>
      </c>
      <c r="R103" s="238" t="s">
        <v>977</v>
      </c>
      <c r="S103" s="201" t="s">
        <v>65</v>
      </c>
      <c r="T103" s="222" t="s">
        <v>66</v>
      </c>
      <c r="U103" s="212">
        <v>0.25</v>
      </c>
      <c r="V103" s="212">
        <v>0.15</v>
      </c>
      <c r="W103" s="201" t="s">
        <v>106</v>
      </c>
      <c r="X103" s="201" t="s">
        <v>68</v>
      </c>
      <c r="Y103" s="201" t="s">
        <v>69</v>
      </c>
      <c r="Z103" s="213">
        <v>0.36</v>
      </c>
      <c r="AA103" s="214" t="s">
        <v>107</v>
      </c>
      <c r="AB103" s="210">
        <v>0.2</v>
      </c>
      <c r="AC103" s="201" t="s">
        <v>250</v>
      </c>
      <c r="AD103" s="210">
        <v>0.2</v>
      </c>
      <c r="AE103" s="201" t="s">
        <v>109</v>
      </c>
      <c r="AF103" s="222" t="s">
        <v>72</v>
      </c>
      <c r="AG103" s="218" t="s">
        <v>73</v>
      </c>
      <c r="AH103" s="218" t="s">
        <v>891</v>
      </c>
      <c r="AI103" s="218" t="s">
        <v>73</v>
      </c>
      <c r="AJ103" s="218" t="s">
        <v>892</v>
      </c>
      <c r="AK103" s="218" t="s">
        <v>73</v>
      </c>
      <c r="AL103" s="218" t="s">
        <v>893</v>
      </c>
      <c r="AM103" s="218" t="s">
        <v>73</v>
      </c>
      <c r="AN103" s="218" t="s">
        <v>894</v>
      </c>
      <c r="AO103" s="218" t="s">
        <v>73</v>
      </c>
      <c r="AP103" s="218" t="s">
        <v>895</v>
      </c>
      <c r="AQ103" s="218" t="s">
        <v>73</v>
      </c>
      <c r="AR103" s="218" t="s">
        <v>896</v>
      </c>
      <c r="AS103" s="218"/>
    </row>
    <row r="104" spans="1:45" s="168" customFormat="1" ht="195" customHeight="1">
      <c r="A104" s="209" t="s">
        <v>880</v>
      </c>
      <c r="B104" s="201" t="s">
        <v>981</v>
      </c>
      <c r="C104" s="202" t="s">
        <v>882</v>
      </c>
      <c r="D104" s="209" t="s">
        <v>883</v>
      </c>
      <c r="E104" s="217" t="s">
        <v>982</v>
      </c>
      <c r="F104" s="217" t="s">
        <v>974</v>
      </c>
      <c r="G104" s="217" t="s">
        <v>983</v>
      </c>
      <c r="H104" s="217" t="s">
        <v>57</v>
      </c>
      <c r="I104" s="217" t="s">
        <v>901</v>
      </c>
      <c r="J104" s="201" t="s">
        <v>100</v>
      </c>
      <c r="K104" s="210">
        <v>0.6</v>
      </c>
      <c r="L104" s="222" t="s">
        <v>60</v>
      </c>
      <c r="M104" s="210">
        <v>0.8</v>
      </c>
      <c r="N104" s="209" t="s">
        <v>109</v>
      </c>
      <c r="O104" s="210">
        <v>0.48</v>
      </c>
      <c r="P104" s="239" t="s">
        <v>984</v>
      </c>
      <c r="Q104" s="238" t="s">
        <v>889</v>
      </c>
      <c r="R104" s="238" t="s">
        <v>977</v>
      </c>
      <c r="S104" s="201" t="s">
        <v>65</v>
      </c>
      <c r="T104" s="222" t="s">
        <v>66</v>
      </c>
      <c r="U104" s="212">
        <v>0.25</v>
      </c>
      <c r="V104" s="212">
        <v>0.15</v>
      </c>
      <c r="W104" s="201" t="s">
        <v>106</v>
      </c>
      <c r="X104" s="201" t="s">
        <v>68</v>
      </c>
      <c r="Y104" s="201" t="s">
        <v>69</v>
      </c>
      <c r="Z104" s="213">
        <v>0.36</v>
      </c>
      <c r="AA104" s="214" t="s">
        <v>107</v>
      </c>
      <c r="AB104" s="210">
        <v>0.2</v>
      </c>
      <c r="AC104" s="201" t="s">
        <v>108</v>
      </c>
      <c r="AD104" s="210">
        <v>0.4</v>
      </c>
      <c r="AE104" s="201" t="s">
        <v>109</v>
      </c>
      <c r="AF104" s="222" t="s">
        <v>72</v>
      </c>
      <c r="AG104" s="218" t="s">
        <v>73</v>
      </c>
      <c r="AH104" s="218" t="s">
        <v>891</v>
      </c>
      <c r="AI104" s="218" t="s">
        <v>73</v>
      </c>
      <c r="AJ104" s="218" t="s">
        <v>892</v>
      </c>
      <c r="AK104" s="218" t="s">
        <v>73</v>
      </c>
      <c r="AL104" s="218" t="s">
        <v>893</v>
      </c>
      <c r="AM104" s="218" t="s">
        <v>73</v>
      </c>
      <c r="AN104" s="218" t="s">
        <v>894</v>
      </c>
      <c r="AO104" s="218" t="s">
        <v>73</v>
      </c>
      <c r="AP104" s="218" t="s">
        <v>895</v>
      </c>
      <c r="AQ104" s="218" t="s">
        <v>73</v>
      </c>
      <c r="AR104" s="218" t="s">
        <v>896</v>
      </c>
      <c r="AS104" s="218"/>
    </row>
    <row r="105" spans="1:45" s="168" customFormat="1" ht="195" customHeight="1">
      <c r="A105" s="209" t="s">
        <v>880</v>
      </c>
      <c r="B105" s="201" t="s">
        <v>985</v>
      </c>
      <c r="C105" s="202" t="s">
        <v>882</v>
      </c>
      <c r="D105" s="209" t="s">
        <v>883</v>
      </c>
      <c r="E105" s="217" t="s">
        <v>986</v>
      </c>
      <c r="F105" s="202" t="s">
        <v>974</v>
      </c>
      <c r="G105" s="202" t="s">
        <v>987</v>
      </c>
      <c r="H105" s="202" t="s">
        <v>57</v>
      </c>
      <c r="I105" s="202" t="s">
        <v>901</v>
      </c>
      <c r="J105" s="201" t="s">
        <v>100</v>
      </c>
      <c r="K105" s="210">
        <v>0.6</v>
      </c>
      <c r="L105" s="201" t="s">
        <v>60</v>
      </c>
      <c r="M105" s="210">
        <v>0.8</v>
      </c>
      <c r="N105" s="209" t="s">
        <v>109</v>
      </c>
      <c r="O105" s="210">
        <v>0.48</v>
      </c>
      <c r="P105" s="200" t="s">
        <v>984</v>
      </c>
      <c r="Q105" s="209" t="s">
        <v>889</v>
      </c>
      <c r="R105" s="200" t="s">
        <v>988</v>
      </c>
      <c r="S105" s="209" t="s">
        <v>65</v>
      </c>
      <c r="T105" s="209" t="s">
        <v>66</v>
      </c>
      <c r="U105" s="212">
        <v>0.25</v>
      </c>
      <c r="V105" s="212">
        <v>0.15</v>
      </c>
      <c r="W105" s="201" t="s">
        <v>106</v>
      </c>
      <c r="X105" s="201" t="s">
        <v>68</v>
      </c>
      <c r="Y105" s="201" t="s">
        <v>69</v>
      </c>
      <c r="Z105" s="213">
        <v>0.36</v>
      </c>
      <c r="AA105" s="214" t="s">
        <v>107</v>
      </c>
      <c r="AB105" s="210">
        <v>0.2</v>
      </c>
      <c r="AC105" s="201" t="s">
        <v>108</v>
      </c>
      <c r="AD105" s="210">
        <v>0.4</v>
      </c>
      <c r="AE105" s="201" t="s">
        <v>109</v>
      </c>
      <c r="AF105" s="222" t="s">
        <v>72</v>
      </c>
      <c r="AG105" s="218" t="s">
        <v>73</v>
      </c>
      <c r="AH105" s="218" t="s">
        <v>891</v>
      </c>
      <c r="AI105" s="218" t="s">
        <v>73</v>
      </c>
      <c r="AJ105" s="218" t="s">
        <v>892</v>
      </c>
      <c r="AK105" s="218" t="s">
        <v>73</v>
      </c>
      <c r="AL105" s="218" t="s">
        <v>893</v>
      </c>
      <c r="AM105" s="218" t="s">
        <v>73</v>
      </c>
      <c r="AN105" s="218" t="s">
        <v>894</v>
      </c>
      <c r="AO105" s="218" t="s">
        <v>73</v>
      </c>
      <c r="AP105" s="218" t="s">
        <v>895</v>
      </c>
      <c r="AQ105" s="218" t="s">
        <v>73</v>
      </c>
      <c r="AR105" s="218" t="s">
        <v>896</v>
      </c>
      <c r="AS105" s="218"/>
    </row>
    <row r="106" spans="1:45" s="168" customFormat="1" ht="195" customHeight="1">
      <c r="A106" s="209" t="s">
        <v>880</v>
      </c>
      <c r="B106" s="201" t="s">
        <v>989</v>
      </c>
      <c r="C106" s="202" t="s">
        <v>882</v>
      </c>
      <c r="D106" s="209" t="s">
        <v>883</v>
      </c>
      <c r="E106" s="217" t="s">
        <v>990</v>
      </c>
      <c r="F106" s="217" t="s">
        <v>991</v>
      </c>
      <c r="G106" s="217" t="s">
        <v>992</v>
      </c>
      <c r="H106" s="217" t="s">
        <v>57</v>
      </c>
      <c r="I106" s="217" t="s">
        <v>901</v>
      </c>
      <c r="J106" s="201" t="s">
        <v>100</v>
      </c>
      <c r="K106" s="210">
        <v>0.6</v>
      </c>
      <c r="L106" s="201" t="s">
        <v>101</v>
      </c>
      <c r="M106" s="210">
        <v>0.6</v>
      </c>
      <c r="N106" s="209" t="s">
        <v>109</v>
      </c>
      <c r="O106" s="210">
        <v>0.36</v>
      </c>
      <c r="P106" s="219" t="s">
        <v>993</v>
      </c>
      <c r="Q106" s="209" t="s">
        <v>889</v>
      </c>
      <c r="R106" s="202" t="s">
        <v>994</v>
      </c>
      <c r="S106" s="209" t="s">
        <v>65</v>
      </c>
      <c r="T106" s="201" t="s">
        <v>66</v>
      </c>
      <c r="U106" s="212">
        <v>0.25</v>
      </c>
      <c r="V106" s="212">
        <v>0.15</v>
      </c>
      <c r="W106" s="241" t="s">
        <v>67</v>
      </c>
      <c r="X106" s="241" t="s">
        <v>266</v>
      </c>
      <c r="Y106" s="241" t="s">
        <v>633</v>
      </c>
      <c r="Z106" s="213">
        <v>0.36</v>
      </c>
      <c r="AA106" s="214" t="s">
        <v>107</v>
      </c>
      <c r="AB106" s="210">
        <v>0.2</v>
      </c>
      <c r="AC106" s="201" t="s">
        <v>250</v>
      </c>
      <c r="AD106" s="210">
        <v>0.2</v>
      </c>
      <c r="AE106" s="201" t="s">
        <v>109</v>
      </c>
      <c r="AF106" s="201" t="s">
        <v>72</v>
      </c>
      <c r="AG106" s="218" t="s">
        <v>73</v>
      </c>
      <c r="AH106" s="218" t="s">
        <v>891</v>
      </c>
      <c r="AI106" s="218" t="s">
        <v>73</v>
      </c>
      <c r="AJ106" s="218" t="s">
        <v>892</v>
      </c>
      <c r="AK106" s="218" t="s">
        <v>73</v>
      </c>
      <c r="AL106" s="218" t="s">
        <v>893</v>
      </c>
      <c r="AM106" s="218" t="s">
        <v>73</v>
      </c>
      <c r="AN106" s="218" t="s">
        <v>894</v>
      </c>
      <c r="AO106" s="218" t="s">
        <v>73</v>
      </c>
      <c r="AP106" s="218" t="s">
        <v>895</v>
      </c>
      <c r="AQ106" s="218" t="s">
        <v>73</v>
      </c>
      <c r="AR106" s="218" t="s">
        <v>896</v>
      </c>
      <c r="AS106" s="218"/>
    </row>
    <row r="107" spans="1:45" s="168" customFormat="1" ht="195" customHeight="1">
      <c r="A107" s="209" t="s">
        <v>880</v>
      </c>
      <c r="B107" s="201" t="s">
        <v>995</v>
      </c>
      <c r="C107" s="202" t="s">
        <v>882</v>
      </c>
      <c r="D107" s="209" t="s">
        <v>883</v>
      </c>
      <c r="E107" s="217" t="s">
        <v>996</v>
      </c>
      <c r="F107" s="217" t="s">
        <v>991</v>
      </c>
      <c r="G107" s="217" t="s">
        <v>997</v>
      </c>
      <c r="H107" s="217" t="s">
        <v>57</v>
      </c>
      <c r="I107" s="217" t="s">
        <v>901</v>
      </c>
      <c r="J107" s="201" t="s">
        <v>100</v>
      </c>
      <c r="K107" s="210">
        <v>0.6</v>
      </c>
      <c r="L107" s="201" t="s">
        <v>60</v>
      </c>
      <c r="M107" s="210">
        <v>0.8</v>
      </c>
      <c r="N107" s="209" t="s">
        <v>109</v>
      </c>
      <c r="O107" s="210">
        <v>0.48</v>
      </c>
      <c r="P107" s="219" t="s">
        <v>998</v>
      </c>
      <c r="Q107" s="209" t="s">
        <v>337</v>
      </c>
      <c r="R107" s="202" t="s">
        <v>999</v>
      </c>
      <c r="S107" s="209" t="s">
        <v>65</v>
      </c>
      <c r="T107" s="201" t="s">
        <v>66</v>
      </c>
      <c r="U107" s="212">
        <v>0.25</v>
      </c>
      <c r="V107" s="212">
        <v>0.15</v>
      </c>
      <c r="W107" s="241" t="s">
        <v>106</v>
      </c>
      <c r="X107" s="241" t="s">
        <v>68</v>
      </c>
      <c r="Y107" s="241" t="s">
        <v>69</v>
      </c>
      <c r="Z107" s="213">
        <v>0.36</v>
      </c>
      <c r="AA107" s="214" t="s">
        <v>107</v>
      </c>
      <c r="AB107" s="210">
        <v>0.2</v>
      </c>
      <c r="AC107" s="201" t="s">
        <v>108</v>
      </c>
      <c r="AD107" s="210">
        <v>0.4</v>
      </c>
      <c r="AE107" s="201" t="s">
        <v>109</v>
      </c>
      <c r="AF107" s="201" t="s">
        <v>72</v>
      </c>
      <c r="AG107" s="218" t="s">
        <v>73</v>
      </c>
      <c r="AH107" s="218" t="s">
        <v>891</v>
      </c>
      <c r="AI107" s="218" t="s">
        <v>73</v>
      </c>
      <c r="AJ107" s="218" t="s">
        <v>892</v>
      </c>
      <c r="AK107" s="218" t="s">
        <v>73</v>
      </c>
      <c r="AL107" s="218" t="s">
        <v>893</v>
      </c>
      <c r="AM107" s="218" t="s">
        <v>73</v>
      </c>
      <c r="AN107" s="218" t="s">
        <v>894</v>
      </c>
      <c r="AO107" s="218" t="s">
        <v>73</v>
      </c>
      <c r="AP107" s="218" t="s">
        <v>895</v>
      </c>
      <c r="AQ107" s="218" t="s">
        <v>73</v>
      </c>
      <c r="AR107" s="218" t="s">
        <v>896</v>
      </c>
      <c r="AS107" s="218"/>
    </row>
    <row r="108" spans="1:45" s="168" customFormat="1" ht="195" customHeight="1">
      <c r="A108" s="209" t="s">
        <v>880</v>
      </c>
      <c r="B108" s="201" t="s">
        <v>1000</v>
      </c>
      <c r="C108" s="202" t="s">
        <v>882</v>
      </c>
      <c r="D108" s="209" t="s">
        <v>883</v>
      </c>
      <c r="E108" s="217" t="s">
        <v>1001</v>
      </c>
      <c r="F108" s="217" t="s">
        <v>1002</v>
      </c>
      <c r="G108" s="217" t="s">
        <v>1003</v>
      </c>
      <c r="H108" s="217" t="s">
        <v>57</v>
      </c>
      <c r="I108" s="217" t="s">
        <v>901</v>
      </c>
      <c r="J108" s="201" t="s">
        <v>100</v>
      </c>
      <c r="K108" s="210">
        <v>0.6</v>
      </c>
      <c r="L108" s="201" t="s">
        <v>101</v>
      </c>
      <c r="M108" s="210">
        <v>0.6</v>
      </c>
      <c r="N108" s="209" t="s">
        <v>109</v>
      </c>
      <c r="O108" s="210">
        <v>0.36</v>
      </c>
      <c r="P108" s="219" t="s">
        <v>993</v>
      </c>
      <c r="Q108" s="209" t="s">
        <v>889</v>
      </c>
      <c r="R108" s="202" t="s">
        <v>994</v>
      </c>
      <c r="S108" s="209" t="s">
        <v>65</v>
      </c>
      <c r="T108" s="201" t="s">
        <v>66</v>
      </c>
      <c r="U108" s="212">
        <v>0.25</v>
      </c>
      <c r="V108" s="212">
        <v>0.15</v>
      </c>
      <c r="W108" s="241" t="s">
        <v>67</v>
      </c>
      <c r="X108" s="241" t="s">
        <v>266</v>
      </c>
      <c r="Y108" s="241" t="s">
        <v>633</v>
      </c>
      <c r="Z108" s="213">
        <v>0.36</v>
      </c>
      <c r="AA108" s="214" t="s">
        <v>107</v>
      </c>
      <c r="AB108" s="210">
        <v>0.2</v>
      </c>
      <c r="AC108" s="201" t="s">
        <v>250</v>
      </c>
      <c r="AD108" s="210">
        <v>0.2</v>
      </c>
      <c r="AE108" s="201" t="s">
        <v>109</v>
      </c>
      <c r="AF108" s="201" t="s">
        <v>72</v>
      </c>
      <c r="AG108" s="218" t="s">
        <v>73</v>
      </c>
      <c r="AH108" s="218" t="s">
        <v>891</v>
      </c>
      <c r="AI108" s="218" t="s">
        <v>73</v>
      </c>
      <c r="AJ108" s="218" t="s">
        <v>892</v>
      </c>
      <c r="AK108" s="218" t="s">
        <v>73</v>
      </c>
      <c r="AL108" s="218" t="s">
        <v>893</v>
      </c>
      <c r="AM108" s="218" t="s">
        <v>73</v>
      </c>
      <c r="AN108" s="218" t="s">
        <v>894</v>
      </c>
      <c r="AO108" s="218" t="s">
        <v>73</v>
      </c>
      <c r="AP108" s="218" t="s">
        <v>895</v>
      </c>
      <c r="AQ108" s="218" t="s">
        <v>73</v>
      </c>
      <c r="AR108" s="218" t="s">
        <v>896</v>
      </c>
      <c r="AS108" s="218"/>
    </row>
    <row r="109" spans="1:45" s="168" customFormat="1" ht="195" customHeight="1">
      <c r="A109" s="209" t="s">
        <v>880</v>
      </c>
      <c r="B109" s="201" t="s">
        <v>1004</v>
      </c>
      <c r="C109" s="202" t="s">
        <v>882</v>
      </c>
      <c r="D109" s="209" t="s">
        <v>883</v>
      </c>
      <c r="E109" s="217" t="s">
        <v>1005</v>
      </c>
      <c r="F109" s="217" t="s">
        <v>1002</v>
      </c>
      <c r="G109" s="217" t="s">
        <v>997</v>
      </c>
      <c r="H109" s="217" t="s">
        <v>57</v>
      </c>
      <c r="I109" s="217" t="s">
        <v>901</v>
      </c>
      <c r="J109" s="201" t="s">
        <v>100</v>
      </c>
      <c r="K109" s="210">
        <v>0.6</v>
      </c>
      <c r="L109" s="201" t="s">
        <v>101</v>
      </c>
      <c r="M109" s="210">
        <v>0.6</v>
      </c>
      <c r="N109" s="209" t="s">
        <v>109</v>
      </c>
      <c r="O109" s="210">
        <v>0.36</v>
      </c>
      <c r="P109" s="219" t="s">
        <v>1006</v>
      </c>
      <c r="Q109" s="209" t="s">
        <v>889</v>
      </c>
      <c r="R109" s="202" t="s">
        <v>994</v>
      </c>
      <c r="S109" s="209" t="s">
        <v>65</v>
      </c>
      <c r="T109" s="201" t="s">
        <v>66</v>
      </c>
      <c r="U109" s="212">
        <v>0.25</v>
      </c>
      <c r="V109" s="212">
        <v>0.15</v>
      </c>
      <c r="W109" s="241" t="s">
        <v>67</v>
      </c>
      <c r="X109" s="241" t="s">
        <v>266</v>
      </c>
      <c r="Y109" s="241" t="s">
        <v>633</v>
      </c>
      <c r="Z109" s="213">
        <v>0.36</v>
      </c>
      <c r="AA109" s="214" t="s">
        <v>107</v>
      </c>
      <c r="AB109" s="210">
        <v>0.2</v>
      </c>
      <c r="AC109" s="201" t="s">
        <v>250</v>
      </c>
      <c r="AD109" s="210">
        <v>0.2</v>
      </c>
      <c r="AE109" s="201" t="s">
        <v>109</v>
      </c>
      <c r="AF109" s="201" t="s">
        <v>72</v>
      </c>
      <c r="AG109" s="218" t="s">
        <v>73</v>
      </c>
      <c r="AH109" s="218" t="s">
        <v>891</v>
      </c>
      <c r="AI109" s="218" t="s">
        <v>73</v>
      </c>
      <c r="AJ109" s="218" t="s">
        <v>892</v>
      </c>
      <c r="AK109" s="218" t="s">
        <v>73</v>
      </c>
      <c r="AL109" s="218" t="s">
        <v>893</v>
      </c>
      <c r="AM109" s="218" t="s">
        <v>73</v>
      </c>
      <c r="AN109" s="218" t="s">
        <v>894</v>
      </c>
      <c r="AO109" s="218" t="s">
        <v>73</v>
      </c>
      <c r="AP109" s="218" t="s">
        <v>895</v>
      </c>
      <c r="AQ109" s="218" t="s">
        <v>73</v>
      </c>
      <c r="AR109" s="218" t="s">
        <v>896</v>
      </c>
      <c r="AS109" s="218"/>
    </row>
    <row r="110" spans="1:45" s="168" customFormat="1" ht="195" customHeight="1">
      <c r="A110" s="209" t="s">
        <v>880</v>
      </c>
      <c r="B110" s="201" t="s">
        <v>1007</v>
      </c>
      <c r="C110" s="202" t="s">
        <v>882</v>
      </c>
      <c r="D110" s="209" t="s">
        <v>883</v>
      </c>
      <c r="E110" s="217" t="s">
        <v>1008</v>
      </c>
      <c r="F110" s="217" t="s">
        <v>1002</v>
      </c>
      <c r="G110" s="217" t="s">
        <v>1009</v>
      </c>
      <c r="H110" s="217" t="s">
        <v>57</v>
      </c>
      <c r="I110" s="217" t="s">
        <v>901</v>
      </c>
      <c r="J110" s="201" t="s">
        <v>100</v>
      </c>
      <c r="K110" s="210">
        <v>0.6</v>
      </c>
      <c r="L110" s="201" t="s">
        <v>60</v>
      </c>
      <c r="M110" s="210">
        <v>0.8</v>
      </c>
      <c r="N110" s="209" t="s">
        <v>109</v>
      </c>
      <c r="O110" s="210">
        <v>0.48</v>
      </c>
      <c r="P110" s="219" t="s">
        <v>1010</v>
      </c>
      <c r="Q110" s="209" t="s">
        <v>409</v>
      </c>
      <c r="R110" s="202" t="s">
        <v>916</v>
      </c>
      <c r="S110" s="209" t="s">
        <v>65</v>
      </c>
      <c r="T110" s="201" t="s">
        <v>66</v>
      </c>
      <c r="U110" s="212">
        <v>0.25</v>
      </c>
      <c r="V110" s="212">
        <v>0.15</v>
      </c>
      <c r="W110" s="241" t="s">
        <v>106</v>
      </c>
      <c r="X110" s="241" t="s">
        <v>68</v>
      </c>
      <c r="Y110" s="241" t="s">
        <v>69</v>
      </c>
      <c r="Z110" s="213">
        <v>0.36</v>
      </c>
      <c r="AA110" s="214" t="s">
        <v>107</v>
      </c>
      <c r="AB110" s="210">
        <v>0.2</v>
      </c>
      <c r="AC110" s="201" t="s">
        <v>250</v>
      </c>
      <c r="AD110" s="210">
        <v>0.2</v>
      </c>
      <c r="AE110" s="201" t="s">
        <v>109</v>
      </c>
      <c r="AF110" s="201" t="s">
        <v>72</v>
      </c>
      <c r="AG110" s="218" t="s">
        <v>426</v>
      </c>
      <c r="AH110" s="218" t="s">
        <v>1011</v>
      </c>
      <c r="AI110" s="218" t="s">
        <v>426</v>
      </c>
      <c r="AJ110" s="218" t="s">
        <v>1012</v>
      </c>
      <c r="AK110" s="218" t="s">
        <v>73</v>
      </c>
      <c r="AL110" s="218" t="s">
        <v>1013</v>
      </c>
      <c r="AM110" s="218" t="s">
        <v>73</v>
      </c>
      <c r="AN110" s="218" t="s">
        <v>894</v>
      </c>
      <c r="AO110" s="218" t="s">
        <v>73</v>
      </c>
      <c r="AP110" s="218" t="s">
        <v>895</v>
      </c>
      <c r="AQ110" s="218" t="s">
        <v>73</v>
      </c>
      <c r="AR110" s="218" t="s">
        <v>1014</v>
      </c>
      <c r="AS110" s="218" t="s">
        <v>186</v>
      </c>
    </row>
    <row r="111" spans="1:45" s="168" customFormat="1" ht="195" customHeight="1">
      <c r="A111" s="209" t="s">
        <v>880</v>
      </c>
      <c r="B111" s="201" t="s">
        <v>1015</v>
      </c>
      <c r="C111" s="202" t="s">
        <v>882</v>
      </c>
      <c r="D111" s="209" t="s">
        <v>883</v>
      </c>
      <c r="E111" s="217" t="s">
        <v>1016</v>
      </c>
      <c r="F111" s="217" t="s">
        <v>1002</v>
      </c>
      <c r="G111" s="217" t="s">
        <v>1017</v>
      </c>
      <c r="H111" s="217" t="s">
        <v>57</v>
      </c>
      <c r="I111" s="217" t="s">
        <v>901</v>
      </c>
      <c r="J111" s="201" t="s">
        <v>100</v>
      </c>
      <c r="K111" s="210">
        <v>0.6</v>
      </c>
      <c r="L111" s="201" t="s">
        <v>101</v>
      </c>
      <c r="M111" s="210">
        <v>0.6</v>
      </c>
      <c r="N111" s="209" t="s">
        <v>109</v>
      </c>
      <c r="O111" s="210">
        <v>0.36</v>
      </c>
      <c r="P111" s="219" t="s">
        <v>1018</v>
      </c>
      <c r="Q111" s="209" t="s">
        <v>409</v>
      </c>
      <c r="R111" s="202" t="s">
        <v>1019</v>
      </c>
      <c r="S111" s="209" t="s">
        <v>65</v>
      </c>
      <c r="T111" s="201" t="s">
        <v>66</v>
      </c>
      <c r="U111" s="212">
        <v>0.25</v>
      </c>
      <c r="V111" s="212">
        <v>0.15</v>
      </c>
      <c r="W111" s="241" t="s">
        <v>67</v>
      </c>
      <c r="X111" s="241" t="s">
        <v>68</v>
      </c>
      <c r="Y111" s="241" t="s">
        <v>69</v>
      </c>
      <c r="Z111" s="213">
        <v>0.36</v>
      </c>
      <c r="AA111" s="214" t="s">
        <v>107</v>
      </c>
      <c r="AB111" s="210">
        <v>0.2</v>
      </c>
      <c r="AC111" s="201" t="s">
        <v>250</v>
      </c>
      <c r="AD111" s="210">
        <v>0.2</v>
      </c>
      <c r="AE111" s="201" t="s">
        <v>109</v>
      </c>
      <c r="AF111" s="201" t="s">
        <v>72</v>
      </c>
      <c r="AG111" s="218" t="s">
        <v>426</v>
      </c>
      <c r="AH111" s="218" t="s">
        <v>1020</v>
      </c>
      <c r="AI111" s="218" t="s">
        <v>426</v>
      </c>
      <c r="AJ111" s="218" t="s">
        <v>1021</v>
      </c>
      <c r="AK111" s="218" t="s">
        <v>73</v>
      </c>
      <c r="AL111" s="218" t="s">
        <v>893</v>
      </c>
      <c r="AM111" s="218" t="s">
        <v>73</v>
      </c>
      <c r="AN111" s="218" t="s">
        <v>894</v>
      </c>
      <c r="AO111" s="218" t="s">
        <v>73</v>
      </c>
      <c r="AP111" s="218" t="s">
        <v>895</v>
      </c>
      <c r="AQ111" s="218" t="s">
        <v>73</v>
      </c>
      <c r="AR111" s="218" t="s">
        <v>896</v>
      </c>
      <c r="AS111" s="218"/>
    </row>
    <row r="112" spans="1:45" s="168" customFormat="1" ht="195" customHeight="1">
      <c r="A112" s="209" t="s">
        <v>1022</v>
      </c>
      <c r="B112" s="201" t="s">
        <v>1023</v>
      </c>
      <c r="C112" s="202" t="s">
        <v>1024</v>
      </c>
      <c r="D112" s="209" t="s">
        <v>1025</v>
      </c>
      <c r="E112" s="217" t="s">
        <v>1026</v>
      </c>
      <c r="F112" s="217" t="s">
        <v>1027</v>
      </c>
      <c r="G112" s="217" t="s">
        <v>1028</v>
      </c>
      <c r="H112" s="217" t="s">
        <v>57</v>
      </c>
      <c r="I112" s="217" t="s">
        <v>1029</v>
      </c>
      <c r="J112" s="201" t="s">
        <v>100</v>
      </c>
      <c r="K112" s="210">
        <v>0.6</v>
      </c>
      <c r="L112" s="201" t="s">
        <v>60</v>
      </c>
      <c r="M112" s="210">
        <v>0.8</v>
      </c>
      <c r="N112" s="209" t="s">
        <v>71</v>
      </c>
      <c r="O112" s="210">
        <v>0.48</v>
      </c>
      <c r="P112" s="219" t="s">
        <v>1030</v>
      </c>
      <c r="Q112" s="209" t="s">
        <v>1031</v>
      </c>
      <c r="R112" s="202" t="s">
        <v>1032</v>
      </c>
      <c r="S112" s="209" t="s">
        <v>65</v>
      </c>
      <c r="T112" s="201" t="s">
        <v>66</v>
      </c>
      <c r="U112" s="212">
        <v>0.25</v>
      </c>
      <c r="V112" s="212">
        <v>0.15</v>
      </c>
      <c r="W112" s="241" t="s">
        <v>106</v>
      </c>
      <c r="X112" s="241" t="s">
        <v>266</v>
      </c>
      <c r="Y112" s="241" t="s">
        <v>69</v>
      </c>
      <c r="Z112" s="213">
        <v>0.36</v>
      </c>
      <c r="AA112" s="214" t="s">
        <v>107</v>
      </c>
      <c r="AB112" s="210">
        <v>0.2</v>
      </c>
      <c r="AC112" s="201" t="s">
        <v>101</v>
      </c>
      <c r="AD112" s="210">
        <v>0.6</v>
      </c>
      <c r="AE112" s="201" t="s">
        <v>102</v>
      </c>
      <c r="AF112" s="201" t="s">
        <v>72</v>
      </c>
      <c r="AG112" s="218" t="s">
        <v>73</v>
      </c>
      <c r="AH112" s="218" t="s">
        <v>1033</v>
      </c>
      <c r="AI112" s="218" t="s">
        <v>73</v>
      </c>
      <c r="AJ112" s="218" t="s">
        <v>1034</v>
      </c>
      <c r="AK112" s="218" t="s">
        <v>73</v>
      </c>
      <c r="AL112" s="218" t="s">
        <v>1035</v>
      </c>
      <c r="AM112" s="218" t="s">
        <v>73</v>
      </c>
      <c r="AN112" s="218" t="s">
        <v>1036</v>
      </c>
      <c r="AO112" s="218" t="s">
        <v>73</v>
      </c>
      <c r="AP112" s="218" t="s">
        <v>1037</v>
      </c>
      <c r="AQ112" s="218" t="s">
        <v>73</v>
      </c>
      <c r="AR112" s="218" t="s">
        <v>1038</v>
      </c>
      <c r="AS112" s="218" t="s">
        <v>81</v>
      </c>
    </row>
    <row r="113" spans="1:45" s="168" customFormat="1" ht="195" customHeight="1">
      <c r="A113" s="209" t="s">
        <v>1022</v>
      </c>
      <c r="B113" s="201" t="s">
        <v>1039</v>
      </c>
      <c r="C113" s="202" t="s">
        <v>1024</v>
      </c>
      <c r="D113" s="209" t="s">
        <v>1025</v>
      </c>
      <c r="E113" s="217" t="s">
        <v>1026</v>
      </c>
      <c r="F113" s="217" t="s">
        <v>1027</v>
      </c>
      <c r="G113" s="217" t="s">
        <v>1028</v>
      </c>
      <c r="H113" s="217" t="s">
        <v>57</v>
      </c>
      <c r="I113" s="217" t="s">
        <v>1029</v>
      </c>
      <c r="J113" s="201" t="s">
        <v>100</v>
      </c>
      <c r="K113" s="210">
        <v>0.6</v>
      </c>
      <c r="L113" s="201" t="s">
        <v>60</v>
      </c>
      <c r="M113" s="210">
        <v>0.8</v>
      </c>
      <c r="N113" s="209" t="s">
        <v>71</v>
      </c>
      <c r="O113" s="210">
        <v>0.48</v>
      </c>
      <c r="P113" s="219" t="s">
        <v>1040</v>
      </c>
      <c r="Q113" s="209" t="s">
        <v>1031</v>
      </c>
      <c r="R113" s="202" t="s">
        <v>1041</v>
      </c>
      <c r="S113" s="209" t="s">
        <v>65</v>
      </c>
      <c r="T113" s="201" t="s">
        <v>66</v>
      </c>
      <c r="U113" s="212">
        <v>0.25</v>
      </c>
      <c r="V113" s="212">
        <v>0.15</v>
      </c>
      <c r="W113" s="241" t="s">
        <v>67</v>
      </c>
      <c r="X113" s="241" t="s">
        <v>266</v>
      </c>
      <c r="Y113" s="241" t="s">
        <v>69</v>
      </c>
      <c r="Z113" s="213">
        <v>0.36</v>
      </c>
      <c r="AA113" s="214" t="s">
        <v>107</v>
      </c>
      <c r="AB113" s="210">
        <v>0.2</v>
      </c>
      <c r="AC113" s="201" t="s">
        <v>60</v>
      </c>
      <c r="AD113" s="210">
        <v>0.8</v>
      </c>
      <c r="AE113" s="201" t="s">
        <v>71</v>
      </c>
      <c r="AF113" s="201" t="s">
        <v>72</v>
      </c>
      <c r="AG113" s="218" t="s">
        <v>73</v>
      </c>
      <c r="AH113" s="218" t="s">
        <v>1042</v>
      </c>
      <c r="AI113" s="218" t="s">
        <v>73</v>
      </c>
      <c r="AJ113" s="218" t="s">
        <v>1043</v>
      </c>
      <c r="AK113" s="218" t="s">
        <v>73</v>
      </c>
      <c r="AL113" s="218" t="s">
        <v>1044</v>
      </c>
      <c r="AM113" s="218" t="s">
        <v>73</v>
      </c>
      <c r="AN113" s="218" t="s">
        <v>1045</v>
      </c>
      <c r="AO113" s="218" t="s">
        <v>73</v>
      </c>
      <c r="AP113" s="218" t="s">
        <v>1046</v>
      </c>
      <c r="AQ113" s="218" t="s">
        <v>73</v>
      </c>
      <c r="AR113" s="218" t="s">
        <v>1047</v>
      </c>
      <c r="AS113" s="218" t="s">
        <v>81</v>
      </c>
    </row>
    <row r="114" spans="1:45" s="168" customFormat="1" ht="195" customHeight="1">
      <c r="A114" s="209" t="s">
        <v>1022</v>
      </c>
      <c r="B114" s="201" t="s">
        <v>1048</v>
      </c>
      <c r="C114" s="202" t="s">
        <v>1024</v>
      </c>
      <c r="D114" s="209" t="s">
        <v>1025</v>
      </c>
      <c r="E114" s="217" t="s">
        <v>1026</v>
      </c>
      <c r="F114" s="217" t="s">
        <v>1027</v>
      </c>
      <c r="G114" s="217" t="s">
        <v>1028</v>
      </c>
      <c r="H114" s="217" t="s">
        <v>57</v>
      </c>
      <c r="I114" s="217" t="s">
        <v>1029</v>
      </c>
      <c r="J114" s="201" t="s">
        <v>100</v>
      </c>
      <c r="K114" s="210">
        <v>0.6</v>
      </c>
      <c r="L114" s="201" t="s">
        <v>60</v>
      </c>
      <c r="M114" s="210">
        <v>0.8</v>
      </c>
      <c r="N114" s="209" t="s">
        <v>71</v>
      </c>
      <c r="O114" s="210">
        <v>0.48</v>
      </c>
      <c r="P114" s="219" t="s">
        <v>1049</v>
      </c>
      <c r="Q114" s="209" t="s">
        <v>104</v>
      </c>
      <c r="R114" s="202" t="s">
        <v>1050</v>
      </c>
      <c r="S114" s="209" t="s">
        <v>65</v>
      </c>
      <c r="T114" s="201" t="s">
        <v>66</v>
      </c>
      <c r="U114" s="212">
        <v>0.25</v>
      </c>
      <c r="V114" s="212">
        <v>0.15</v>
      </c>
      <c r="W114" s="241" t="s">
        <v>106</v>
      </c>
      <c r="X114" s="241" t="s">
        <v>68</v>
      </c>
      <c r="Y114" s="241" t="s">
        <v>69</v>
      </c>
      <c r="Z114" s="213">
        <v>0.36</v>
      </c>
      <c r="AA114" s="214" t="s">
        <v>107</v>
      </c>
      <c r="AB114" s="210">
        <v>0.2</v>
      </c>
      <c r="AC114" s="201" t="s">
        <v>60</v>
      </c>
      <c r="AD114" s="210">
        <v>0.8</v>
      </c>
      <c r="AE114" s="201" t="s">
        <v>71</v>
      </c>
      <c r="AF114" s="201" t="s">
        <v>72</v>
      </c>
      <c r="AG114" s="218" t="s">
        <v>73</v>
      </c>
      <c r="AH114" s="218" t="s">
        <v>1051</v>
      </c>
      <c r="AI114" s="218" t="s">
        <v>73</v>
      </c>
      <c r="AJ114" s="218" t="s">
        <v>1043</v>
      </c>
      <c r="AK114" s="218" t="s">
        <v>73</v>
      </c>
      <c r="AL114" s="218" t="s">
        <v>1044</v>
      </c>
      <c r="AM114" s="218" t="s">
        <v>73</v>
      </c>
      <c r="AN114" s="218" t="s">
        <v>1052</v>
      </c>
      <c r="AO114" s="218" t="s">
        <v>73</v>
      </c>
      <c r="AP114" s="218" t="s">
        <v>1053</v>
      </c>
      <c r="AQ114" s="218" t="s">
        <v>73</v>
      </c>
      <c r="AR114" s="218" t="s">
        <v>1054</v>
      </c>
      <c r="AS114" s="218" t="s">
        <v>81</v>
      </c>
    </row>
    <row r="115" spans="1:45" s="168" customFormat="1" ht="195" customHeight="1">
      <c r="A115" s="209" t="s">
        <v>1022</v>
      </c>
      <c r="B115" s="201" t="s">
        <v>1055</v>
      </c>
      <c r="C115" s="202" t="s">
        <v>1024</v>
      </c>
      <c r="D115" s="209" t="s">
        <v>1025</v>
      </c>
      <c r="E115" s="217" t="s">
        <v>1056</v>
      </c>
      <c r="F115" s="217" t="s">
        <v>1057</v>
      </c>
      <c r="G115" s="217" t="s">
        <v>1058</v>
      </c>
      <c r="H115" s="217" t="s">
        <v>57</v>
      </c>
      <c r="I115" s="217" t="s">
        <v>1029</v>
      </c>
      <c r="J115" s="201" t="s">
        <v>107</v>
      </c>
      <c r="K115" s="210">
        <v>0.4</v>
      </c>
      <c r="L115" s="201" t="s">
        <v>60</v>
      </c>
      <c r="M115" s="210">
        <v>0.8</v>
      </c>
      <c r="N115" s="209" t="s">
        <v>61</v>
      </c>
      <c r="O115" s="210">
        <v>0.32</v>
      </c>
      <c r="P115" s="219" t="s">
        <v>1059</v>
      </c>
      <c r="Q115" s="209" t="s">
        <v>1031</v>
      </c>
      <c r="R115" s="202" t="s">
        <v>1060</v>
      </c>
      <c r="S115" s="209" t="s">
        <v>65</v>
      </c>
      <c r="T115" s="201" t="s">
        <v>66</v>
      </c>
      <c r="U115" s="212">
        <v>0.25</v>
      </c>
      <c r="V115" s="212">
        <v>0.15</v>
      </c>
      <c r="W115" s="241" t="s">
        <v>106</v>
      </c>
      <c r="X115" s="241" t="s">
        <v>266</v>
      </c>
      <c r="Y115" s="241" t="s">
        <v>69</v>
      </c>
      <c r="Z115" s="213">
        <v>0.24</v>
      </c>
      <c r="AA115" s="214" t="s">
        <v>107</v>
      </c>
      <c r="AB115" s="210">
        <v>0.2</v>
      </c>
      <c r="AC115" s="201" t="s">
        <v>60</v>
      </c>
      <c r="AD115" s="210">
        <v>0.8</v>
      </c>
      <c r="AE115" s="201" t="s">
        <v>71</v>
      </c>
      <c r="AF115" s="201" t="s">
        <v>72</v>
      </c>
      <c r="AG115" s="218" t="s">
        <v>73</v>
      </c>
      <c r="AH115" s="218" t="s">
        <v>1061</v>
      </c>
      <c r="AI115" s="218" t="s">
        <v>73</v>
      </c>
      <c r="AJ115" s="218" t="s">
        <v>1043</v>
      </c>
      <c r="AK115" s="218" t="s">
        <v>73</v>
      </c>
      <c r="AL115" s="218" t="s">
        <v>1044</v>
      </c>
      <c r="AM115" s="218" t="s">
        <v>73</v>
      </c>
      <c r="AN115" s="218" t="s">
        <v>1062</v>
      </c>
      <c r="AO115" s="218" t="s">
        <v>73</v>
      </c>
      <c r="AP115" s="218" t="s">
        <v>1063</v>
      </c>
      <c r="AQ115" s="218" t="s">
        <v>73</v>
      </c>
      <c r="AR115" s="218" t="s">
        <v>1054</v>
      </c>
      <c r="AS115" s="218" t="s">
        <v>81</v>
      </c>
    </row>
    <row r="116" spans="1:45" s="168" customFormat="1" ht="195" customHeight="1">
      <c r="A116" s="209" t="s">
        <v>1022</v>
      </c>
      <c r="B116" s="201" t="s">
        <v>1064</v>
      </c>
      <c r="C116" s="202" t="s">
        <v>1024</v>
      </c>
      <c r="D116" s="209" t="s">
        <v>1025</v>
      </c>
      <c r="E116" s="217" t="s">
        <v>1056</v>
      </c>
      <c r="F116" s="217" t="s">
        <v>1057</v>
      </c>
      <c r="G116" s="217" t="s">
        <v>1058</v>
      </c>
      <c r="H116" s="217" t="s">
        <v>57</v>
      </c>
      <c r="I116" s="217" t="s">
        <v>1029</v>
      </c>
      <c r="J116" s="201" t="s">
        <v>107</v>
      </c>
      <c r="K116" s="210">
        <v>0.4</v>
      </c>
      <c r="L116" s="201" t="s">
        <v>60</v>
      </c>
      <c r="M116" s="210">
        <v>0.8</v>
      </c>
      <c r="N116" s="209" t="s">
        <v>61</v>
      </c>
      <c r="O116" s="210">
        <v>0.32</v>
      </c>
      <c r="P116" s="219" t="s">
        <v>1065</v>
      </c>
      <c r="Q116" s="209" t="s">
        <v>104</v>
      </c>
      <c r="R116" s="202" t="s">
        <v>1066</v>
      </c>
      <c r="S116" s="209" t="s">
        <v>65</v>
      </c>
      <c r="T116" s="201" t="s">
        <v>66</v>
      </c>
      <c r="U116" s="212">
        <v>0.25</v>
      </c>
      <c r="V116" s="212">
        <v>0.15</v>
      </c>
      <c r="W116" s="241" t="s">
        <v>106</v>
      </c>
      <c r="X116" s="241" t="s">
        <v>266</v>
      </c>
      <c r="Y116" s="241" t="s">
        <v>69</v>
      </c>
      <c r="Z116" s="213">
        <v>0.24</v>
      </c>
      <c r="AA116" s="214" t="s">
        <v>107</v>
      </c>
      <c r="AB116" s="210">
        <v>0.2</v>
      </c>
      <c r="AC116" s="201" t="s">
        <v>60</v>
      </c>
      <c r="AD116" s="210">
        <v>0.8</v>
      </c>
      <c r="AE116" s="201" t="s">
        <v>71</v>
      </c>
      <c r="AF116" s="201" t="s">
        <v>72</v>
      </c>
      <c r="AG116" s="218" t="s">
        <v>73</v>
      </c>
      <c r="AH116" s="218" t="s">
        <v>1067</v>
      </c>
      <c r="AI116" s="218" t="s">
        <v>73</v>
      </c>
      <c r="AJ116" s="218" t="s">
        <v>1043</v>
      </c>
      <c r="AK116" s="218" t="s">
        <v>73</v>
      </c>
      <c r="AL116" s="218" t="s">
        <v>1044</v>
      </c>
      <c r="AM116" s="218" t="s">
        <v>73</v>
      </c>
      <c r="AN116" s="218" t="s">
        <v>1068</v>
      </c>
      <c r="AO116" s="218" t="s">
        <v>73</v>
      </c>
      <c r="AP116" s="218" t="s">
        <v>1069</v>
      </c>
      <c r="AQ116" s="218" t="s">
        <v>73</v>
      </c>
      <c r="AR116" s="218" t="s">
        <v>1070</v>
      </c>
      <c r="AS116" s="218" t="s">
        <v>81</v>
      </c>
    </row>
    <row r="117" spans="1:45" s="168" customFormat="1" ht="195" customHeight="1">
      <c r="A117" s="209" t="s">
        <v>1022</v>
      </c>
      <c r="B117" s="201" t="s">
        <v>1071</v>
      </c>
      <c r="C117" s="202" t="s">
        <v>1024</v>
      </c>
      <c r="D117" s="209" t="s">
        <v>1025</v>
      </c>
      <c r="E117" s="217" t="s">
        <v>1072</v>
      </c>
      <c r="F117" s="217" t="s">
        <v>1073</v>
      </c>
      <c r="G117" s="217" t="s">
        <v>1074</v>
      </c>
      <c r="H117" s="217" t="s">
        <v>57</v>
      </c>
      <c r="I117" s="217" t="s">
        <v>1029</v>
      </c>
      <c r="J117" s="201" t="s">
        <v>100</v>
      </c>
      <c r="K117" s="210">
        <v>0.6</v>
      </c>
      <c r="L117" s="201" t="s">
        <v>60</v>
      </c>
      <c r="M117" s="210">
        <v>0.8</v>
      </c>
      <c r="N117" s="209" t="s">
        <v>71</v>
      </c>
      <c r="O117" s="210">
        <v>0.48</v>
      </c>
      <c r="P117" s="219" t="s">
        <v>1075</v>
      </c>
      <c r="Q117" s="209" t="s">
        <v>104</v>
      </c>
      <c r="R117" s="202" t="s">
        <v>1076</v>
      </c>
      <c r="S117" s="209" t="s">
        <v>65</v>
      </c>
      <c r="T117" s="201" t="s">
        <v>66</v>
      </c>
      <c r="U117" s="212">
        <v>0.25</v>
      </c>
      <c r="V117" s="212">
        <v>0.15</v>
      </c>
      <c r="W117" s="241" t="s">
        <v>106</v>
      </c>
      <c r="X117" s="241" t="s">
        <v>68</v>
      </c>
      <c r="Y117" s="241" t="s">
        <v>69</v>
      </c>
      <c r="Z117" s="213">
        <v>0.36</v>
      </c>
      <c r="AA117" s="214" t="s">
        <v>107</v>
      </c>
      <c r="AB117" s="210">
        <v>0.2</v>
      </c>
      <c r="AC117" s="201" t="s">
        <v>60</v>
      </c>
      <c r="AD117" s="210">
        <v>0.8</v>
      </c>
      <c r="AE117" s="201" t="s">
        <v>71</v>
      </c>
      <c r="AF117" s="201" t="s">
        <v>72</v>
      </c>
      <c r="AG117" s="218" t="s">
        <v>73</v>
      </c>
      <c r="AH117" s="218" t="s">
        <v>1077</v>
      </c>
      <c r="AI117" s="218" t="s">
        <v>73</v>
      </c>
      <c r="AJ117" s="218" t="s">
        <v>1043</v>
      </c>
      <c r="AK117" s="218" t="s">
        <v>73</v>
      </c>
      <c r="AL117" s="218" t="s">
        <v>1044</v>
      </c>
      <c r="AM117" s="218" t="s">
        <v>73</v>
      </c>
      <c r="AN117" s="218" t="s">
        <v>1078</v>
      </c>
      <c r="AO117" s="218" t="s">
        <v>73</v>
      </c>
      <c r="AP117" s="218" t="s">
        <v>1079</v>
      </c>
      <c r="AQ117" s="218" t="s">
        <v>73</v>
      </c>
      <c r="AR117" s="218" t="s">
        <v>1080</v>
      </c>
      <c r="AS117" s="218" t="s">
        <v>81</v>
      </c>
    </row>
    <row r="118" spans="1:45" s="168" customFormat="1" ht="195" customHeight="1">
      <c r="A118" s="209" t="s">
        <v>1022</v>
      </c>
      <c r="B118" s="201" t="s">
        <v>1081</v>
      </c>
      <c r="C118" s="202" t="s">
        <v>1024</v>
      </c>
      <c r="D118" s="209" t="s">
        <v>1025</v>
      </c>
      <c r="E118" s="217" t="s">
        <v>1082</v>
      </c>
      <c r="F118" s="217" t="s">
        <v>1083</v>
      </c>
      <c r="G118" s="217" t="s">
        <v>1084</v>
      </c>
      <c r="H118" s="217" t="s">
        <v>57</v>
      </c>
      <c r="I118" s="217" t="s">
        <v>1029</v>
      </c>
      <c r="J118" s="201" t="s">
        <v>100</v>
      </c>
      <c r="K118" s="210">
        <v>0.6</v>
      </c>
      <c r="L118" s="201" t="s">
        <v>101</v>
      </c>
      <c r="M118" s="210">
        <v>0.6</v>
      </c>
      <c r="N118" s="209" t="s">
        <v>102</v>
      </c>
      <c r="O118" s="210">
        <v>0.36</v>
      </c>
      <c r="P118" s="219" t="s">
        <v>1085</v>
      </c>
      <c r="Q118" s="209" t="s">
        <v>557</v>
      </c>
      <c r="R118" s="202" t="s">
        <v>1086</v>
      </c>
      <c r="S118" s="209" t="s">
        <v>65</v>
      </c>
      <c r="T118" s="201" t="s">
        <v>66</v>
      </c>
      <c r="U118" s="212">
        <v>0.25</v>
      </c>
      <c r="V118" s="212">
        <v>0.15</v>
      </c>
      <c r="W118" s="241" t="s">
        <v>106</v>
      </c>
      <c r="X118" s="241" t="s">
        <v>68</v>
      </c>
      <c r="Y118" s="241" t="s">
        <v>69</v>
      </c>
      <c r="Z118" s="213">
        <v>0.36</v>
      </c>
      <c r="AA118" s="214" t="s">
        <v>107</v>
      </c>
      <c r="AB118" s="210">
        <v>0.2</v>
      </c>
      <c r="AC118" s="201" t="s">
        <v>60</v>
      </c>
      <c r="AD118" s="210">
        <v>0.8</v>
      </c>
      <c r="AE118" s="201" t="s">
        <v>71</v>
      </c>
      <c r="AF118" s="201" t="s">
        <v>72</v>
      </c>
      <c r="AG118" s="218" t="s">
        <v>73</v>
      </c>
      <c r="AH118" s="218" t="s">
        <v>1043</v>
      </c>
      <c r="AI118" s="218" t="s">
        <v>73</v>
      </c>
      <c r="AJ118" s="218" t="s">
        <v>1043</v>
      </c>
      <c r="AK118" s="218" t="s">
        <v>73</v>
      </c>
      <c r="AL118" s="218" t="s">
        <v>1044</v>
      </c>
      <c r="AM118" s="218" t="s">
        <v>73</v>
      </c>
      <c r="AN118" s="218" t="s">
        <v>1087</v>
      </c>
      <c r="AO118" s="218" t="s">
        <v>73</v>
      </c>
      <c r="AP118" s="218" t="s">
        <v>1079</v>
      </c>
      <c r="AQ118" s="218" t="s">
        <v>73</v>
      </c>
      <c r="AR118" s="218" t="s">
        <v>1080</v>
      </c>
      <c r="AS118" s="218" t="s">
        <v>81</v>
      </c>
    </row>
    <row r="119" spans="1:45" s="168" customFormat="1" ht="195" customHeight="1">
      <c r="A119" s="209" t="s">
        <v>1022</v>
      </c>
      <c r="B119" s="201" t="s">
        <v>1088</v>
      </c>
      <c r="C119" s="202" t="s">
        <v>1024</v>
      </c>
      <c r="D119" s="209" t="s">
        <v>1025</v>
      </c>
      <c r="E119" s="217" t="s">
        <v>1082</v>
      </c>
      <c r="F119" s="217" t="s">
        <v>1083</v>
      </c>
      <c r="G119" s="217" t="s">
        <v>1084</v>
      </c>
      <c r="H119" s="217" t="s">
        <v>57</v>
      </c>
      <c r="I119" s="217" t="s">
        <v>1029</v>
      </c>
      <c r="J119" s="201" t="s">
        <v>100</v>
      </c>
      <c r="K119" s="210">
        <v>0.6</v>
      </c>
      <c r="L119" s="201" t="s">
        <v>101</v>
      </c>
      <c r="M119" s="210">
        <v>0.6</v>
      </c>
      <c r="N119" s="209" t="s">
        <v>102</v>
      </c>
      <c r="O119" s="210">
        <v>0.36</v>
      </c>
      <c r="P119" s="220" t="s">
        <v>1089</v>
      </c>
      <c r="Q119" s="201" t="s">
        <v>557</v>
      </c>
      <c r="R119" s="200" t="s">
        <v>1090</v>
      </c>
      <c r="S119" s="209" t="s">
        <v>65</v>
      </c>
      <c r="T119" s="201" t="s">
        <v>66</v>
      </c>
      <c r="U119" s="212">
        <v>0.25</v>
      </c>
      <c r="V119" s="212">
        <v>0.15</v>
      </c>
      <c r="W119" s="241" t="s">
        <v>106</v>
      </c>
      <c r="X119" s="241" t="s">
        <v>68</v>
      </c>
      <c r="Y119" s="241" t="s">
        <v>69</v>
      </c>
      <c r="Z119" s="213">
        <v>0.36</v>
      </c>
      <c r="AA119" s="214" t="s">
        <v>107</v>
      </c>
      <c r="AB119" s="210">
        <v>0.2</v>
      </c>
      <c r="AC119" s="201" t="s">
        <v>60</v>
      </c>
      <c r="AD119" s="210">
        <v>0.8</v>
      </c>
      <c r="AE119" s="201" t="s">
        <v>71</v>
      </c>
      <c r="AF119" s="201" t="s">
        <v>72</v>
      </c>
      <c r="AG119" s="218" t="s">
        <v>73</v>
      </c>
      <c r="AH119" s="218" t="s">
        <v>1043</v>
      </c>
      <c r="AI119" s="218" t="s">
        <v>73</v>
      </c>
      <c r="AJ119" s="218" t="s">
        <v>1043</v>
      </c>
      <c r="AK119" s="218" t="s">
        <v>73</v>
      </c>
      <c r="AL119" s="218" t="s">
        <v>1044</v>
      </c>
      <c r="AM119" s="218" t="s">
        <v>73</v>
      </c>
      <c r="AN119" s="218" t="s">
        <v>1091</v>
      </c>
      <c r="AO119" s="218" t="s">
        <v>73</v>
      </c>
      <c r="AP119" s="218" t="s">
        <v>1079</v>
      </c>
      <c r="AQ119" s="218" t="s">
        <v>73</v>
      </c>
      <c r="AR119" s="218" t="s">
        <v>1080</v>
      </c>
      <c r="AS119" s="218" t="s">
        <v>81</v>
      </c>
    </row>
    <row r="120" spans="1:45" s="168" customFormat="1" ht="195" customHeight="1">
      <c r="A120" s="209" t="s">
        <v>1022</v>
      </c>
      <c r="B120" s="201" t="s">
        <v>1092</v>
      </c>
      <c r="C120" s="202" t="s">
        <v>1024</v>
      </c>
      <c r="D120" s="209" t="s">
        <v>1025</v>
      </c>
      <c r="E120" s="217" t="s">
        <v>1093</v>
      </c>
      <c r="F120" s="217" t="s">
        <v>1094</v>
      </c>
      <c r="G120" s="217" t="s">
        <v>1095</v>
      </c>
      <c r="H120" s="217" t="s">
        <v>57</v>
      </c>
      <c r="I120" s="217" t="s">
        <v>1029</v>
      </c>
      <c r="J120" s="201" t="s">
        <v>100</v>
      </c>
      <c r="K120" s="210">
        <v>0.6</v>
      </c>
      <c r="L120" s="201" t="s">
        <v>261</v>
      </c>
      <c r="M120" s="210">
        <v>1</v>
      </c>
      <c r="N120" s="209" t="s">
        <v>224</v>
      </c>
      <c r="O120" s="210">
        <v>0.6</v>
      </c>
      <c r="P120" s="220" t="s">
        <v>1096</v>
      </c>
      <c r="Q120" s="201" t="s">
        <v>557</v>
      </c>
      <c r="R120" s="220" t="s">
        <v>1097</v>
      </c>
      <c r="S120" s="209" t="s">
        <v>65</v>
      </c>
      <c r="T120" s="201" t="s">
        <v>66</v>
      </c>
      <c r="U120" s="212">
        <v>0.25</v>
      </c>
      <c r="V120" s="212">
        <v>0.15</v>
      </c>
      <c r="W120" s="241" t="s">
        <v>106</v>
      </c>
      <c r="X120" s="241" t="s">
        <v>68</v>
      </c>
      <c r="Y120" s="241" t="s">
        <v>69</v>
      </c>
      <c r="Z120" s="213">
        <v>0.36</v>
      </c>
      <c r="AA120" s="214" t="s">
        <v>107</v>
      </c>
      <c r="AB120" s="210">
        <v>0.2</v>
      </c>
      <c r="AC120" s="201" t="s">
        <v>60</v>
      </c>
      <c r="AD120" s="210">
        <v>0.8</v>
      </c>
      <c r="AE120" s="201" t="s">
        <v>71</v>
      </c>
      <c r="AF120" s="201" t="s">
        <v>72</v>
      </c>
      <c r="AG120" s="218" t="s">
        <v>73</v>
      </c>
      <c r="AH120" s="218" t="s">
        <v>1098</v>
      </c>
      <c r="AI120" s="218" t="s">
        <v>73</v>
      </c>
      <c r="AJ120" s="218" t="s">
        <v>1043</v>
      </c>
      <c r="AK120" s="218" t="s">
        <v>73</v>
      </c>
      <c r="AL120" s="218" t="s">
        <v>1044</v>
      </c>
      <c r="AM120" s="218" t="s">
        <v>73</v>
      </c>
      <c r="AN120" s="218" t="s">
        <v>1099</v>
      </c>
      <c r="AO120" s="218" t="s">
        <v>73</v>
      </c>
      <c r="AP120" s="218" t="s">
        <v>1079</v>
      </c>
      <c r="AQ120" s="218" t="s">
        <v>73</v>
      </c>
      <c r="AR120" s="218" t="s">
        <v>1100</v>
      </c>
      <c r="AS120" s="218" t="s">
        <v>81</v>
      </c>
    </row>
    <row r="121" spans="1:45" s="168" customFormat="1" ht="195" customHeight="1">
      <c r="A121" s="209" t="s">
        <v>1022</v>
      </c>
      <c r="B121" s="201" t="s">
        <v>1101</v>
      </c>
      <c r="C121" s="202" t="s">
        <v>1024</v>
      </c>
      <c r="D121" s="209" t="s">
        <v>1025</v>
      </c>
      <c r="E121" s="217" t="s">
        <v>1093</v>
      </c>
      <c r="F121" s="217" t="s">
        <v>1094</v>
      </c>
      <c r="G121" s="217" t="s">
        <v>1095</v>
      </c>
      <c r="H121" s="217" t="s">
        <v>57</v>
      </c>
      <c r="I121" s="217" t="s">
        <v>1029</v>
      </c>
      <c r="J121" s="201" t="s">
        <v>100</v>
      </c>
      <c r="K121" s="210">
        <v>0.6</v>
      </c>
      <c r="L121" s="201" t="s">
        <v>261</v>
      </c>
      <c r="M121" s="210">
        <v>1</v>
      </c>
      <c r="N121" s="209" t="s">
        <v>224</v>
      </c>
      <c r="O121" s="210">
        <v>0.6</v>
      </c>
      <c r="P121" s="220" t="s">
        <v>1102</v>
      </c>
      <c r="Q121" s="201" t="s">
        <v>557</v>
      </c>
      <c r="R121" s="200" t="s">
        <v>1103</v>
      </c>
      <c r="S121" s="209" t="s">
        <v>65</v>
      </c>
      <c r="T121" s="201" t="s">
        <v>66</v>
      </c>
      <c r="U121" s="212">
        <v>0.25</v>
      </c>
      <c r="V121" s="212">
        <v>0.15</v>
      </c>
      <c r="W121" s="241" t="s">
        <v>106</v>
      </c>
      <c r="X121" s="241" t="s">
        <v>68</v>
      </c>
      <c r="Y121" s="241" t="s">
        <v>69</v>
      </c>
      <c r="Z121" s="213">
        <v>0.36</v>
      </c>
      <c r="AA121" s="214" t="s">
        <v>107</v>
      </c>
      <c r="AB121" s="210">
        <v>0.2</v>
      </c>
      <c r="AC121" s="201" t="s">
        <v>60</v>
      </c>
      <c r="AD121" s="210">
        <v>0.8</v>
      </c>
      <c r="AE121" s="201" t="s">
        <v>71</v>
      </c>
      <c r="AF121" s="201" t="s">
        <v>72</v>
      </c>
      <c r="AG121" s="218" t="s">
        <v>73</v>
      </c>
      <c r="AH121" s="218" t="s">
        <v>1098</v>
      </c>
      <c r="AI121" s="218" t="s">
        <v>73</v>
      </c>
      <c r="AJ121" s="218" t="s">
        <v>1043</v>
      </c>
      <c r="AK121" s="218" t="s">
        <v>73</v>
      </c>
      <c r="AL121" s="218" t="s">
        <v>1044</v>
      </c>
      <c r="AM121" s="218" t="s">
        <v>73</v>
      </c>
      <c r="AN121" s="218" t="s">
        <v>1104</v>
      </c>
      <c r="AO121" s="218" t="s">
        <v>73</v>
      </c>
      <c r="AP121" s="218" t="s">
        <v>1079</v>
      </c>
      <c r="AQ121" s="218" t="s">
        <v>73</v>
      </c>
      <c r="AR121" s="218" t="s">
        <v>1080</v>
      </c>
      <c r="AS121" s="218" t="s">
        <v>81</v>
      </c>
    </row>
    <row r="122" spans="1:45" s="168" customFormat="1" ht="195" customHeight="1">
      <c r="A122" s="209" t="s">
        <v>1022</v>
      </c>
      <c r="B122" s="201" t="s">
        <v>1105</v>
      </c>
      <c r="C122" s="202" t="s">
        <v>1024</v>
      </c>
      <c r="D122" s="209" t="s">
        <v>1025</v>
      </c>
      <c r="E122" s="217" t="s">
        <v>1106</v>
      </c>
      <c r="F122" s="217" t="s">
        <v>1107</v>
      </c>
      <c r="G122" s="217" t="s">
        <v>1108</v>
      </c>
      <c r="H122" s="217" t="s">
        <v>57</v>
      </c>
      <c r="I122" s="217" t="s">
        <v>1029</v>
      </c>
      <c r="J122" s="201" t="s">
        <v>100</v>
      </c>
      <c r="K122" s="210">
        <v>0.6</v>
      </c>
      <c r="L122" s="201" t="s">
        <v>101</v>
      </c>
      <c r="M122" s="210">
        <v>0.6</v>
      </c>
      <c r="N122" s="209" t="s">
        <v>102</v>
      </c>
      <c r="O122" s="210">
        <v>0.36</v>
      </c>
      <c r="P122" s="220" t="s">
        <v>1109</v>
      </c>
      <c r="Q122" s="201" t="s">
        <v>811</v>
      </c>
      <c r="R122" s="200" t="s">
        <v>1110</v>
      </c>
      <c r="S122" s="209" t="s">
        <v>65</v>
      </c>
      <c r="T122" s="201" t="s">
        <v>66</v>
      </c>
      <c r="U122" s="212">
        <v>0.25</v>
      </c>
      <c r="V122" s="212">
        <v>0.15</v>
      </c>
      <c r="W122" s="241" t="s">
        <v>106</v>
      </c>
      <c r="X122" s="241" t="s">
        <v>68</v>
      </c>
      <c r="Y122" s="241" t="s">
        <v>69</v>
      </c>
      <c r="Z122" s="213">
        <v>0.36</v>
      </c>
      <c r="AA122" s="214" t="s">
        <v>107</v>
      </c>
      <c r="AB122" s="210">
        <v>0.2</v>
      </c>
      <c r="AC122" s="201" t="s">
        <v>101</v>
      </c>
      <c r="AD122" s="210">
        <v>0.6</v>
      </c>
      <c r="AE122" s="201" t="s">
        <v>102</v>
      </c>
      <c r="AF122" s="201" t="s">
        <v>72</v>
      </c>
      <c r="AG122" s="218" t="s">
        <v>73</v>
      </c>
      <c r="AH122" s="218" t="s">
        <v>1098</v>
      </c>
      <c r="AI122" s="218" t="s">
        <v>73</v>
      </c>
      <c r="AJ122" s="218" t="s">
        <v>1043</v>
      </c>
      <c r="AK122" s="218" t="s">
        <v>73</v>
      </c>
      <c r="AL122" s="218" t="s">
        <v>1044</v>
      </c>
      <c r="AM122" s="218" t="s">
        <v>73</v>
      </c>
      <c r="AN122" s="218" t="s">
        <v>1111</v>
      </c>
      <c r="AO122" s="218" t="s">
        <v>73</v>
      </c>
      <c r="AP122" s="218" t="s">
        <v>1079</v>
      </c>
      <c r="AQ122" s="218" t="s">
        <v>73</v>
      </c>
      <c r="AR122" s="218" t="s">
        <v>1080</v>
      </c>
      <c r="AS122" s="218" t="s">
        <v>81</v>
      </c>
    </row>
    <row r="123" spans="1:45" s="168" customFormat="1" ht="195" customHeight="1">
      <c r="A123" s="209" t="s">
        <v>1022</v>
      </c>
      <c r="B123" s="201" t="s">
        <v>1112</v>
      </c>
      <c r="C123" s="202" t="s">
        <v>1024</v>
      </c>
      <c r="D123" s="209" t="s">
        <v>1025</v>
      </c>
      <c r="E123" s="217" t="s">
        <v>1113</v>
      </c>
      <c r="F123" s="217" t="s">
        <v>1114</v>
      </c>
      <c r="G123" s="217" t="s">
        <v>1115</v>
      </c>
      <c r="H123" s="217" t="s">
        <v>555</v>
      </c>
      <c r="I123" s="217" t="s">
        <v>1029</v>
      </c>
      <c r="J123" s="201" t="s">
        <v>100</v>
      </c>
      <c r="K123" s="210">
        <v>0.6</v>
      </c>
      <c r="L123" s="201" t="s">
        <v>101</v>
      </c>
      <c r="M123" s="210">
        <v>0.6</v>
      </c>
      <c r="N123" s="209" t="s">
        <v>102</v>
      </c>
      <c r="O123" s="210">
        <v>0.36</v>
      </c>
      <c r="P123" s="220" t="s">
        <v>1116</v>
      </c>
      <c r="Q123" s="201" t="s">
        <v>811</v>
      </c>
      <c r="R123" s="200" t="s">
        <v>1117</v>
      </c>
      <c r="S123" s="209" t="s">
        <v>65</v>
      </c>
      <c r="T123" s="201" t="s">
        <v>66</v>
      </c>
      <c r="U123" s="212">
        <v>0.25</v>
      </c>
      <c r="V123" s="212">
        <v>0.15</v>
      </c>
      <c r="W123" s="241" t="s">
        <v>106</v>
      </c>
      <c r="X123" s="241" t="s">
        <v>266</v>
      </c>
      <c r="Y123" s="241" t="s">
        <v>69</v>
      </c>
      <c r="Z123" s="213">
        <v>0.36</v>
      </c>
      <c r="AA123" s="214" t="s">
        <v>107</v>
      </c>
      <c r="AB123" s="210">
        <v>0.2</v>
      </c>
      <c r="AC123" s="201" t="s">
        <v>101</v>
      </c>
      <c r="AD123" s="210">
        <v>0.6</v>
      </c>
      <c r="AE123" s="201" t="s">
        <v>102</v>
      </c>
      <c r="AF123" s="201" t="s">
        <v>72</v>
      </c>
      <c r="AG123" s="218" t="s">
        <v>426</v>
      </c>
      <c r="AH123" s="218" t="s">
        <v>1118</v>
      </c>
      <c r="AI123" s="218" t="s">
        <v>73</v>
      </c>
      <c r="AJ123" s="218" t="s">
        <v>1043</v>
      </c>
      <c r="AK123" s="218" t="s">
        <v>73</v>
      </c>
      <c r="AL123" s="218" t="s">
        <v>1119</v>
      </c>
      <c r="AM123" s="218" t="s">
        <v>73</v>
      </c>
      <c r="AN123" s="218" t="s">
        <v>1120</v>
      </c>
      <c r="AO123" s="218" t="s">
        <v>73</v>
      </c>
      <c r="AP123" s="218" t="s">
        <v>1079</v>
      </c>
      <c r="AQ123" s="218" t="s">
        <v>73</v>
      </c>
      <c r="AR123" s="218" t="s">
        <v>1080</v>
      </c>
      <c r="AS123" s="218" t="s">
        <v>81</v>
      </c>
    </row>
    <row r="124" spans="1:45" s="168" customFormat="1" ht="195" customHeight="1">
      <c r="A124" s="209" t="s">
        <v>1022</v>
      </c>
      <c r="B124" s="201" t="s">
        <v>1121</v>
      </c>
      <c r="C124" s="202" t="s">
        <v>1024</v>
      </c>
      <c r="D124" s="209" t="s">
        <v>1025</v>
      </c>
      <c r="E124" s="217" t="s">
        <v>1122</v>
      </c>
      <c r="F124" s="217" t="s">
        <v>1123</v>
      </c>
      <c r="G124" s="217" t="s">
        <v>1124</v>
      </c>
      <c r="H124" s="217" t="s">
        <v>555</v>
      </c>
      <c r="I124" s="217" t="s">
        <v>1029</v>
      </c>
      <c r="J124" s="201" t="s">
        <v>107</v>
      </c>
      <c r="K124" s="210">
        <v>0.4</v>
      </c>
      <c r="L124" s="201" t="s">
        <v>101</v>
      </c>
      <c r="M124" s="210">
        <v>0.6</v>
      </c>
      <c r="N124" s="209" t="s">
        <v>102</v>
      </c>
      <c r="O124" s="210">
        <v>0.24</v>
      </c>
      <c r="P124" s="220" t="s">
        <v>1125</v>
      </c>
      <c r="Q124" s="201" t="s">
        <v>1031</v>
      </c>
      <c r="R124" s="200" t="s">
        <v>1126</v>
      </c>
      <c r="S124" s="209" t="s">
        <v>65</v>
      </c>
      <c r="T124" s="201" t="s">
        <v>66</v>
      </c>
      <c r="U124" s="212">
        <v>0.25</v>
      </c>
      <c r="V124" s="212">
        <v>0.15</v>
      </c>
      <c r="W124" s="241" t="s">
        <v>106</v>
      </c>
      <c r="X124" s="241" t="s">
        <v>266</v>
      </c>
      <c r="Y124" s="241" t="s">
        <v>69</v>
      </c>
      <c r="Z124" s="213">
        <v>0.24</v>
      </c>
      <c r="AA124" s="214" t="s">
        <v>107</v>
      </c>
      <c r="AB124" s="210">
        <v>0.2</v>
      </c>
      <c r="AC124" s="201" t="s">
        <v>101</v>
      </c>
      <c r="AD124" s="210">
        <v>0.6</v>
      </c>
      <c r="AE124" s="201" t="s">
        <v>102</v>
      </c>
      <c r="AF124" s="201" t="s">
        <v>72</v>
      </c>
      <c r="AG124" s="218" t="s">
        <v>73</v>
      </c>
      <c r="AH124" s="218" t="s">
        <v>1061</v>
      </c>
      <c r="AI124" s="218" t="s">
        <v>73</v>
      </c>
      <c r="AJ124" s="218" t="s">
        <v>1043</v>
      </c>
      <c r="AK124" s="218" t="s">
        <v>73</v>
      </c>
      <c r="AL124" s="218" t="s">
        <v>1044</v>
      </c>
      <c r="AM124" s="218" t="s">
        <v>73</v>
      </c>
      <c r="AN124" s="218" t="s">
        <v>1127</v>
      </c>
      <c r="AO124" s="218" t="s">
        <v>73</v>
      </c>
      <c r="AP124" s="218" t="s">
        <v>1079</v>
      </c>
      <c r="AQ124" s="218" t="s">
        <v>73</v>
      </c>
      <c r="AR124" s="218" t="s">
        <v>1080</v>
      </c>
      <c r="AS124" s="218" t="s">
        <v>81</v>
      </c>
    </row>
    <row r="125" spans="1:45" s="168" customFormat="1" ht="165" customHeight="1">
      <c r="A125" s="209" t="s">
        <v>1128</v>
      </c>
      <c r="B125" s="201" t="s">
        <v>1129</v>
      </c>
      <c r="C125" s="202" t="s">
        <v>1130</v>
      </c>
      <c r="D125" s="209" t="s">
        <v>1131</v>
      </c>
      <c r="E125" s="217" t="s">
        <v>1132</v>
      </c>
      <c r="F125" s="217" t="s">
        <v>1133</v>
      </c>
      <c r="G125" s="217" t="s">
        <v>1134</v>
      </c>
      <c r="H125" s="217" t="s">
        <v>57</v>
      </c>
      <c r="I125" s="217" t="s">
        <v>1135</v>
      </c>
      <c r="J125" s="201" t="s">
        <v>100</v>
      </c>
      <c r="K125" s="210">
        <v>0.6</v>
      </c>
      <c r="L125" s="201" t="s">
        <v>60</v>
      </c>
      <c r="M125" s="210">
        <v>0.8</v>
      </c>
      <c r="N125" s="209" t="s">
        <v>71</v>
      </c>
      <c r="O125" s="210">
        <v>0.48</v>
      </c>
      <c r="P125" s="220" t="s">
        <v>1136</v>
      </c>
      <c r="Q125" s="201" t="s">
        <v>305</v>
      </c>
      <c r="R125" s="200" t="s">
        <v>1137</v>
      </c>
      <c r="S125" s="209" t="s">
        <v>65</v>
      </c>
      <c r="T125" s="201" t="s">
        <v>66</v>
      </c>
      <c r="U125" s="212">
        <v>0.25</v>
      </c>
      <c r="V125" s="212">
        <v>0.15</v>
      </c>
      <c r="W125" s="241" t="s">
        <v>106</v>
      </c>
      <c r="X125" s="241" t="s">
        <v>68</v>
      </c>
      <c r="Y125" s="241" t="s">
        <v>69</v>
      </c>
      <c r="Z125" s="213">
        <v>0.36</v>
      </c>
      <c r="AA125" s="214" t="s">
        <v>107</v>
      </c>
      <c r="AB125" s="210">
        <v>0.2</v>
      </c>
      <c r="AC125" s="201" t="s">
        <v>261</v>
      </c>
      <c r="AD125" s="210">
        <v>1</v>
      </c>
      <c r="AE125" s="201" t="s">
        <v>61</v>
      </c>
      <c r="AF125" s="201" t="s">
        <v>72</v>
      </c>
      <c r="AG125" s="218" t="s">
        <v>73</v>
      </c>
      <c r="AH125" s="218" t="s">
        <v>1138</v>
      </c>
      <c r="AI125" s="218" t="s">
        <v>73</v>
      </c>
      <c r="AJ125" s="218" t="s">
        <v>1139</v>
      </c>
      <c r="AK125" s="218" t="s">
        <v>73</v>
      </c>
      <c r="AL125" s="218" t="s">
        <v>1140</v>
      </c>
      <c r="AM125" s="218" t="s">
        <v>73</v>
      </c>
      <c r="AN125" s="218" t="s">
        <v>1141</v>
      </c>
      <c r="AO125" s="218" t="s">
        <v>73</v>
      </c>
      <c r="AP125" s="218" t="s">
        <v>1142</v>
      </c>
      <c r="AQ125" s="218" t="s">
        <v>73</v>
      </c>
      <c r="AR125" s="218" t="s">
        <v>1143</v>
      </c>
      <c r="AS125" s="218" t="s">
        <v>81</v>
      </c>
    </row>
    <row r="126" spans="1:45" s="168" customFormat="1" ht="165" customHeight="1">
      <c r="A126" s="209" t="s">
        <v>1128</v>
      </c>
      <c r="B126" s="201" t="s">
        <v>1144</v>
      </c>
      <c r="C126" s="202" t="s">
        <v>1130</v>
      </c>
      <c r="D126" s="209" t="s">
        <v>1131</v>
      </c>
      <c r="E126" s="217" t="s">
        <v>1145</v>
      </c>
      <c r="F126" s="217" t="s">
        <v>1146</v>
      </c>
      <c r="G126" s="217" t="s">
        <v>1147</v>
      </c>
      <c r="H126" s="217" t="s">
        <v>57</v>
      </c>
      <c r="I126" s="217" t="s">
        <v>1135</v>
      </c>
      <c r="J126" s="201" t="s">
        <v>100</v>
      </c>
      <c r="K126" s="210">
        <v>0.6</v>
      </c>
      <c r="L126" s="201" t="s">
        <v>101</v>
      </c>
      <c r="M126" s="210">
        <v>0.6</v>
      </c>
      <c r="N126" s="209" t="s">
        <v>102</v>
      </c>
      <c r="O126" s="210">
        <v>0.36</v>
      </c>
      <c r="P126" s="220" t="s">
        <v>1148</v>
      </c>
      <c r="Q126" s="201" t="s">
        <v>322</v>
      </c>
      <c r="R126" s="200" t="s">
        <v>1149</v>
      </c>
      <c r="S126" s="209" t="s">
        <v>65</v>
      </c>
      <c r="T126" s="201" t="s">
        <v>66</v>
      </c>
      <c r="U126" s="212">
        <v>0.25</v>
      </c>
      <c r="V126" s="212">
        <v>0.15</v>
      </c>
      <c r="W126" s="241" t="s">
        <v>106</v>
      </c>
      <c r="X126" s="241" t="s">
        <v>68</v>
      </c>
      <c r="Y126" s="241" t="s">
        <v>69</v>
      </c>
      <c r="Z126" s="213">
        <v>0.36</v>
      </c>
      <c r="AA126" s="214" t="s">
        <v>107</v>
      </c>
      <c r="AB126" s="210">
        <v>0.2</v>
      </c>
      <c r="AC126" s="201" t="s">
        <v>101</v>
      </c>
      <c r="AD126" s="210">
        <v>0.6</v>
      </c>
      <c r="AE126" s="201" t="s">
        <v>102</v>
      </c>
      <c r="AF126" s="201" t="s">
        <v>72</v>
      </c>
      <c r="AG126" s="218" t="s">
        <v>73</v>
      </c>
      <c r="AH126" s="218" t="s">
        <v>1138</v>
      </c>
      <c r="AI126" s="218" t="s">
        <v>426</v>
      </c>
      <c r="AJ126" s="218" t="s">
        <v>1150</v>
      </c>
      <c r="AK126" s="218" t="s">
        <v>73</v>
      </c>
      <c r="AL126" s="218" t="s">
        <v>1151</v>
      </c>
      <c r="AM126" s="218" t="s">
        <v>73</v>
      </c>
      <c r="AN126" s="218" t="s">
        <v>1152</v>
      </c>
      <c r="AO126" s="218" t="s">
        <v>73</v>
      </c>
      <c r="AP126" s="218" t="s">
        <v>1153</v>
      </c>
      <c r="AQ126" s="218" t="s">
        <v>73</v>
      </c>
      <c r="AR126" s="218" t="s">
        <v>1154</v>
      </c>
      <c r="AS126" s="218" t="s">
        <v>81</v>
      </c>
    </row>
    <row r="127" spans="1:45" s="168" customFormat="1" ht="165" customHeight="1">
      <c r="A127" s="209" t="s">
        <v>1128</v>
      </c>
      <c r="B127" s="201" t="s">
        <v>1155</v>
      </c>
      <c r="C127" s="202" t="s">
        <v>1130</v>
      </c>
      <c r="D127" s="209" t="s">
        <v>1131</v>
      </c>
      <c r="E127" s="217" t="s">
        <v>1156</v>
      </c>
      <c r="F127" s="217" t="s">
        <v>1157</v>
      </c>
      <c r="G127" s="217" t="s">
        <v>1158</v>
      </c>
      <c r="H127" s="217" t="s">
        <v>57</v>
      </c>
      <c r="I127" s="217" t="s">
        <v>1135</v>
      </c>
      <c r="J127" s="201" t="s">
        <v>100</v>
      </c>
      <c r="K127" s="210">
        <v>0.6</v>
      </c>
      <c r="L127" s="201" t="s">
        <v>101</v>
      </c>
      <c r="M127" s="210">
        <v>0.6</v>
      </c>
      <c r="N127" s="209" t="s">
        <v>102</v>
      </c>
      <c r="O127" s="210">
        <v>0.36</v>
      </c>
      <c r="P127" s="220" t="s">
        <v>1159</v>
      </c>
      <c r="Q127" s="201" t="s">
        <v>337</v>
      </c>
      <c r="R127" s="200" t="s">
        <v>1160</v>
      </c>
      <c r="S127" s="209" t="s">
        <v>324</v>
      </c>
      <c r="T127" s="201" t="s">
        <v>265</v>
      </c>
      <c r="U127" s="212">
        <v>0.15</v>
      </c>
      <c r="V127" s="212">
        <v>0.25</v>
      </c>
      <c r="W127" s="241" t="s">
        <v>106</v>
      </c>
      <c r="X127" s="241" t="s">
        <v>68</v>
      </c>
      <c r="Y127" s="241" t="s">
        <v>69</v>
      </c>
      <c r="Z127" s="213">
        <v>0.36</v>
      </c>
      <c r="AA127" s="214" t="s">
        <v>107</v>
      </c>
      <c r="AB127" s="210">
        <v>0.2</v>
      </c>
      <c r="AC127" s="201" t="s">
        <v>101</v>
      </c>
      <c r="AD127" s="210">
        <v>0.6</v>
      </c>
      <c r="AE127" s="201" t="s">
        <v>102</v>
      </c>
      <c r="AF127" s="201" t="s">
        <v>72</v>
      </c>
      <c r="AG127" s="218" t="s">
        <v>311</v>
      </c>
      <c r="AH127" s="218" t="s">
        <v>1161</v>
      </c>
      <c r="AI127" s="218" t="s">
        <v>73</v>
      </c>
      <c r="AJ127" s="218" t="s">
        <v>1162</v>
      </c>
      <c r="AK127" s="218" t="s">
        <v>73</v>
      </c>
      <c r="AL127" s="218" t="s">
        <v>1151</v>
      </c>
      <c r="AM127" s="218" t="s">
        <v>73</v>
      </c>
      <c r="AN127" s="218" t="s">
        <v>1152</v>
      </c>
      <c r="AO127" s="218" t="s">
        <v>73</v>
      </c>
      <c r="AP127" s="218" t="s">
        <v>1153</v>
      </c>
      <c r="AQ127" s="218"/>
      <c r="AR127" s="218"/>
      <c r="AS127" s="218" t="s">
        <v>186</v>
      </c>
    </row>
    <row r="128" spans="1:45" s="168" customFormat="1" ht="165" customHeight="1">
      <c r="A128" s="209" t="s">
        <v>1128</v>
      </c>
      <c r="B128" s="201" t="s">
        <v>1163</v>
      </c>
      <c r="C128" s="202" t="s">
        <v>1130</v>
      </c>
      <c r="D128" s="209" t="s">
        <v>1131</v>
      </c>
      <c r="E128" s="217" t="s">
        <v>1164</v>
      </c>
      <c r="F128" s="217" t="s">
        <v>1165</v>
      </c>
      <c r="G128" s="217" t="s">
        <v>1166</v>
      </c>
      <c r="H128" s="217" t="s">
        <v>57</v>
      </c>
      <c r="I128" s="217" t="s">
        <v>1135</v>
      </c>
      <c r="J128" s="201" t="s">
        <v>100</v>
      </c>
      <c r="K128" s="210">
        <v>0.6</v>
      </c>
      <c r="L128" s="201" t="s">
        <v>60</v>
      </c>
      <c r="M128" s="210">
        <v>0.8</v>
      </c>
      <c r="N128" s="209" t="s">
        <v>71</v>
      </c>
      <c r="O128" s="210">
        <v>0.48</v>
      </c>
      <c r="P128" s="220" t="s">
        <v>1167</v>
      </c>
      <c r="Q128" s="201" t="s">
        <v>1168</v>
      </c>
      <c r="R128" s="200" t="s">
        <v>1169</v>
      </c>
      <c r="S128" s="209" t="s">
        <v>65</v>
      </c>
      <c r="T128" s="201" t="s">
        <v>66</v>
      </c>
      <c r="U128" s="212">
        <v>0.25</v>
      </c>
      <c r="V128" s="212">
        <v>0.15</v>
      </c>
      <c r="W128" s="241" t="s">
        <v>106</v>
      </c>
      <c r="X128" s="241" t="s">
        <v>68</v>
      </c>
      <c r="Y128" s="241" t="s">
        <v>69</v>
      </c>
      <c r="Z128" s="213">
        <v>0.36</v>
      </c>
      <c r="AA128" s="214" t="s">
        <v>107</v>
      </c>
      <c r="AB128" s="210">
        <v>0.2</v>
      </c>
      <c r="AC128" s="201" t="s">
        <v>101</v>
      </c>
      <c r="AD128" s="210">
        <v>0.6</v>
      </c>
      <c r="AE128" s="201" t="s">
        <v>102</v>
      </c>
      <c r="AF128" s="201" t="s">
        <v>72</v>
      </c>
      <c r="AG128" s="218" t="s">
        <v>73</v>
      </c>
      <c r="AH128" s="218" t="s">
        <v>1170</v>
      </c>
      <c r="AI128" s="218" t="s">
        <v>426</v>
      </c>
      <c r="AJ128" s="218" t="s">
        <v>1171</v>
      </c>
      <c r="AK128" s="218" t="s">
        <v>73</v>
      </c>
      <c r="AL128" s="218" t="s">
        <v>1172</v>
      </c>
      <c r="AM128" s="218" t="s">
        <v>73</v>
      </c>
      <c r="AN128" s="218" t="s">
        <v>1173</v>
      </c>
      <c r="AO128" s="218" t="s">
        <v>73</v>
      </c>
      <c r="AP128" s="218" t="s">
        <v>1153</v>
      </c>
      <c r="AQ128" s="218" t="s">
        <v>73</v>
      </c>
      <c r="AR128" s="218" t="s">
        <v>1154</v>
      </c>
      <c r="AS128" s="218" t="s">
        <v>81</v>
      </c>
    </row>
    <row r="129" spans="1:45" s="168" customFormat="1" ht="221.25" customHeight="1">
      <c r="A129" s="209" t="s">
        <v>1128</v>
      </c>
      <c r="B129" s="201" t="s">
        <v>1174</v>
      </c>
      <c r="C129" s="202" t="s">
        <v>1130</v>
      </c>
      <c r="D129" s="209" t="s">
        <v>1131</v>
      </c>
      <c r="E129" s="217" t="s">
        <v>1175</v>
      </c>
      <c r="F129" s="217" t="s">
        <v>1176</v>
      </c>
      <c r="G129" s="217" t="s">
        <v>1177</v>
      </c>
      <c r="H129" s="217" t="s">
        <v>555</v>
      </c>
      <c r="I129" s="217" t="s">
        <v>1135</v>
      </c>
      <c r="J129" s="201" t="s">
        <v>59</v>
      </c>
      <c r="K129" s="210">
        <v>0.8</v>
      </c>
      <c r="L129" s="201" t="s">
        <v>261</v>
      </c>
      <c r="M129" s="210">
        <v>1</v>
      </c>
      <c r="N129" s="209" t="s">
        <v>224</v>
      </c>
      <c r="O129" s="210">
        <v>0.8</v>
      </c>
      <c r="P129" s="220" t="s">
        <v>1178</v>
      </c>
      <c r="Q129" s="201" t="s">
        <v>1168</v>
      </c>
      <c r="R129" s="200" t="s">
        <v>1179</v>
      </c>
      <c r="S129" s="209" t="s">
        <v>65</v>
      </c>
      <c r="T129" s="201" t="s">
        <v>66</v>
      </c>
      <c r="U129" s="212">
        <v>0.25</v>
      </c>
      <c r="V129" s="212">
        <v>0.15</v>
      </c>
      <c r="W129" s="241" t="s">
        <v>106</v>
      </c>
      <c r="X129" s="241" t="s">
        <v>68</v>
      </c>
      <c r="Y129" s="241" t="s">
        <v>69</v>
      </c>
      <c r="Z129" s="213">
        <v>0.48</v>
      </c>
      <c r="AA129" s="214" t="s">
        <v>100</v>
      </c>
      <c r="AB129" s="210">
        <v>0.4</v>
      </c>
      <c r="AC129" s="201" t="s">
        <v>101</v>
      </c>
      <c r="AD129" s="210">
        <v>0.6</v>
      </c>
      <c r="AE129" s="201" t="s">
        <v>102</v>
      </c>
      <c r="AF129" s="201" t="s">
        <v>72</v>
      </c>
      <c r="AG129" s="218"/>
      <c r="AH129" s="218"/>
      <c r="AI129" s="218"/>
      <c r="AJ129" s="218"/>
      <c r="AK129" s="218"/>
      <c r="AL129" s="218"/>
      <c r="AM129" s="218"/>
      <c r="AN129" s="218"/>
      <c r="AO129" s="218"/>
      <c r="AP129" s="218"/>
      <c r="AQ129" s="218"/>
      <c r="AR129" s="218"/>
      <c r="AS129" s="218" t="s">
        <v>81</v>
      </c>
    </row>
    <row r="130" spans="1:45" s="168" customFormat="1" ht="24" customHeight="1">
      <c r="A130" s="209"/>
      <c r="B130" s="201"/>
      <c r="C130" s="202"/>
      <c r="D130" s="209"/>
      <c r="E130" s="217"/>
      <c r="F130" s="217"/>
      <c r="G130" s="217"/>
      <c r="H130" s="217"/>
      <c r="I130" s="217"/>
      <c r="J130" s="201"/>
      <c r="K130" s="210"/>
      <c r="L130" s="201"/>
      <c r="M130" s="210"/>
      <c r="N130" s="209"/>
      <c r="O130" s="210"/>
      <c r="P130" s="220"/>
      <c r="Q130" s="201"/>
      <c r="R130" s="200"/>
      <c r="S130" s="209"/>
      <c r="T130" s="201"/>
      <c r="U130" s="212"/>
      <c r="V130" s="212"/>
      <c r="W130" s="241"/>
      <c r="X130" s="241"/>
      <c r="Y130" s="241"/>
      <c r="Z130" s="213"/>
      <c r="AA130" s="214"/>
      <c r="AB130" s="210"/>
      <c r="AC130" s="201"/>
      <c r="AD130" s="210"/>
      <c r="AE130" s="201"/>
      <c r="AF130" s="201"/>
      <c r="AG130" s="218"/>
      <c r="AH130" s="218"/>
      <c r="AI130" s="218"/>
      <c r="AJ130" s="218"/>
      <c r="AK130" s="218"/>
      <c r="AL130" s="218"/>
      <c r="AM130" s="218"/>
      <c r="AN130" s="218"/>
      <c r="AO130" s="218"/>
      <c r="AP130" s="218"/>
      <c r="AQ130" s="218"/>
      <c r="AR130" s="218"/>
      <c r="AS130" s="218"/>
    </row>
    <row r="131" spans="1:45" s="168" customFormat="1" ht="24" customHeight="1">
      <c r="A131" s="209"/>
      <c r="B131" s="201"/>
      <c r="C131" s="202"/>
      <c r="D131" s="209"/>
      <c r="E131" s="217"/>
      <c r="F131" s="217"/>
      <c r="G131" s="217"/>
      <c r="H131" s="217"/>
      <c r="I131" s="217"/>
      <c r="J131" s="201"/>
      <c r="K131" s="210"/>
      <c r="L131" s="201"/>
      <c r="M131" s="210"/>
      <c r="N131" s="209"/>
      <c r="O131" s="210"/>
      <c r="P131" s="220"/>
      <c r="Q131" s="201"/>
      <c r="R131" s="200"/>
      <c r="S131" s="209"/>
      <c r="T131" s="201"/>
      <c r="U131" s="212"/>
      <c r="V131" s="212"/>
      <c r="W131" s="241"/>
      <c r="X131" s="241"/>
      <c r="Y131" s="241"/>
      <c r="Z131" s="213"/>
      <c r="AA131" s="214"/>
      <c r="AB131" s="210"/>
      <c r="AC131" s="201"/>
      <c r="AD131" s="210"/>
      <c r="AE131" s="201"/>
      <c r="AF131" s="201"/>
      <c r="AG131" s="218"/>
      <c r="AH131" s="218"/>
      <c r="AI131" s="218"/>
      <c r="AJ131" s="218"/>
      <c r="AK131" s="218"/>
      <c r="AL131" s="218"/>
      <c r="AM131" s="218"/>
      <c r="AN131" s="218"/>
      <c r="AO131" s="218"/>
      <c r="AP131" s="218"/>
      <c r="AQ131" s="218"/>
      <c r="AR131" s="218"/>
      <c r="AS131" s="218"/>
    </row>
    <row r="132" spans="1:45" s="168" customFormat="1" ht="24" customHeight="1">
      <c r="A132" s="209"/>
      <c r="B132" s="201"/>
      <c r="C132" s="202"/>
      <c r="D132" s="209"/>
      <c r="E132" s="217"/>
      <c r="F132" s="217"/>
      <c r="G132" s="217"/>
      <c r="H132" s="217"/>
      <c r="I132" s="217"/>
      <c r="J132" s="201"/>
      <c r="K132" s="210"/>
      <c r="L132" s="201"/>
      <c r="M132" s="210"/>
      <c r="N132" s="209"/>
      <c r="O132" s="210"/>
      <c r="P132" s="220"/>
      <c r="Q132" s="201"/>
      <c r="R132" s="200"/>
      <c r="S132" s="209"/>
      <c r="T132" s="201"/>
      <c r="U132" s="212"/>
      <c r="V132" s="212"/>
      <c r="W132" s="241"/>
      <c r="X132" s="241"/>
      <c r="Y132" s="241"/>
      <c r="Z132" s="213"/>
      <c r="AA132" s="214"/>
      <c r="AB132" s="210"/>
      <c r="AC132" s="201"/>
      <c r="AD132" s="210"/>
      <c r="AE132" s="201"/>
      <c r="AF132" s="201"/>
      <c r="AG132" s="218"/>
      <c r="AH132" s="218"/>
      <c r="AI132" s="218"/>
      <c r="AJ132" s="218"/>
      <c r="AK132" s="218"/>
      <c r="AL132" s="218"/>
      <c r="AM132" s="218"/>
      <c r="AN132" s="218"/>
      <c r="AO132" s="218"/>
      <c r="AP132" s="218"/>
      <c r="AQ132" s="218"/>
      <c r="AR132" s="218"/>
      <c r="AS132" s="218"/>
    </row>
    <row r="133" spans="1:45" s="168" customFormat="1" ht="24" customHeight="1">
      <c r="A133" s="209"/>
      <c r="B133" s="201"/>
      <c r="C133" s="202"/>
      <c r="D133" s="209"/>
      <c r="E133" s="217"/>
      <c r="F133" s="217"/>
      <c r="G133" s="217"/>
      <c r="H133" s="217"/>
      <c r="I133" s="217"/>
      <c r="J133" s="201"/>
      <c r="K133" s="210"/>
      <c r="L133" s="201"/>
      <c r="M133" s="210"/>
      <c r="N133" s="209"/>
      <c r="O133" s="210"/>
      <c r="P133" s="220"/>
      <c r="Q133" s="201"/>
      <c r="R133" s="200"/>
      <c r="S133" s="209"/>
      <c r="T133" s="201"/>
      <c r="U133" s="212"/>
      <c r="V133" s="212"/>
      <c r="W133" s="241"/>
      <c r="X133" s="241"/>
      <c r="Y133" s="241"/>
      <c r="Z133" s="213"/>
      <c r="AA133" s="214"/>
      <c r="AB133" s="210"/>
      <c r="AC133" s="201"/>
      <c r="AD133" s="210"/>
      <c r="AE133" s="201"/>
      <c r="AF133" s="201"/>
      <c r="AG133" s="218"/>
      <c r="AH133" s="218"/>
      <c r="AI133" s="218"/>
      <c r="AJ133" s="218"/>
      <c r="AK133" s="218"/>
      <c r="AL133" s="218"/>
      <c r="AM133" s="218"/>
      <c r="AN133" s="218"/>
      <c r="AO133" s="218"/>
      <c r="AP133" s="218"/>
      <c r="AQ133" s="218"/>
      <c r="AR133" s="218"/>
      <c r="AS133" s="218"/>
    </row>
    <row r="134" spans="1:45" s="168" customFormat="1" ht="24" customHeight="1">
      <c r="A134" s="209"/>
      <c r="B134" s="201"/>
      <c r="C134" s="202"/>
      <c r="D134" s="209"/>
      <c r="E134" s="217"/>
      <c r="F134" s="217"/>
      <c r="G134" s="217"/>
      <c r="H134" s="217"/>
      <c r="I134" s="217"/>
      <c r="J134" s="201"/>
      <c r="K134" s="210"/>
      <c r="L134" s="201"/>
      <c r="M134" s="210"/>
      <c r="N134" s="209"/>
      <c r="O134" s="210"/>
      <c r="P134" s="220"/>
      <c r="Q134" s="201"/>
      <c r="R134" s="200"/>
      <c r="S134" s="209"/>
      <c r="T134" s="201"/>
      <c r="U134" s="212"/>
      <c r="V134" s="212"/>
      <c r="W134" s="241"/>
      <c r="X134" s="241"/>
      <c r="Y134" s="241"/>
      <c r="Z134" s="213"/>
      <c r="AA134" s="214"/>
      <c r="AB134" s="210"/>
      <c r="AC134" s="201"/>
      <c r="AD134" s="210"/>
      <c r="AE134" s="201"/>
      <c r="AF134" s="201"/>
      <c r="AG134" s="218"/>
      <c r="AH134" s="218"/>
      <c r="AI134" s="218"/>
      <c r="AJ134" s="218"/>
      <c r="AK134" s="218"/>
      <c r="AL134" s="218"/>
      <c r="AM134" s="218"/>
      <c r="AN134" s="218"/>
      <c r="AO134" s="218"/>
      <c r="AP134" s="218"/>
      <c r="AQ134" s="218"/>
      <c r="AR134" s="218"/>
      <c r="AS134" s="218"/>
    </row>
    <row r="135" spans="1:45" s="168" customFormat="1" ht="24" customHeight="1">
      <c r="A135" s="209"/>
      <c r="B135" s="201"/>
      <c r="C135" s="202"/>
      <c r="D135" s="209"/>
      <c r="E135" s="217"/>
      <c r="F135" s="217"/>
      <c r="G135" s="217"/>
      <c r="H135" s="217"/>
      <c r="I135" s="217"/>
      <c r="J135" s="201"/>
      <c r="K135" s="210"/>
      <c r="L135" s="201"/>
      <c r="M135" s="210"/>
      <c r="N135" s="209"/>
      <c r="O135" s="210"/>
      <c r="P135" s="220"/>
      <c r="Q135" s="201"/>
      <c r="R135" s="200"/>
      <c r="S135" s="209"/>
      <c r="T135" s="201"/>
      <c r="U135" s="212"/>
      <c r="V135" s="212"/>
      <c r="W135" s="241"/>
      <c r="X135" s="241"/>
      <c r="Y135" s="241"/>
      <c r="Z135" s="213"/>
      <c r="AA135" s="214"/>
      <c r="AB135" s="210"/>
      <c r="AC135" s="201"/>
      <c r="AD135" s="210"/>
      <c r="AE135" s="201"/>
      <c r="AF135" s="201"/>
      <c r="AG135" s="218"/>
      <c r="AH135" s="218"/>
      <c r="AI135" s="218"/>
      <c r="AJ135" s="218"/>
      <c r="AK135" s="218"/>
      <c r="AL135" s="218"/>
      <c r="AM135" s="218"/>
      <c r="AN135" s="218"/>
      <c r="AO135" s="218"/>
      <c r="AP135" s="218"/>
      <c r="AQ135" s="218"/>
      <c r="AR135" s="218"/>
      <c r="AS135" s="218"/>
    </row>
    <row r="136" spans="1:45" s="168" customFormat="1" ht="24" customHeight="1">
      <c r="A136" s="209"/>
      <c r="B136" s="201"/>
      <c r="C136" s="202"/>
      <c r="D136" s="209"/>
      <c r="E136" s="217"/>
      <c r="F136" s="217"/>
      <c r="G136" s="217"/>
      <c r="H136" s="217"/>
      <c r="I136" s="217"/>
      <c r="J136" s="201"/>
      <c r="K136" s="210"/>
      <c r="L136" s="201"/>
      <c r="M136" s="210"/>
      <c r="N136" s="209"/>
      <c r="O136" s="210"/>
      <c r="P136" s="220"/>
      <c r="Q136" s="201"/>
      <c r="R136" s="200"/>
      <c r="S136" s="209"/>
      <c r="T136" s="201"/>
      <c r="U136" s="212"/>
      <c r="V136" s="212"/>
      <c r="W136" s="241"/>
      <c r="X136" s="241"/>
      <c r="Y136" s="241"/>
      <c r="Z136" s="213"/>
      <c r="AA136" s="214"/>
      <c r="AB136" s="210"/>
      <c r="AC136" s="201"/>
      <c r="AD136" s="210"/>
      <c r="AE136" s="201"/>
      <c r="AF136" s="201"/>
      <c r="AG136" s="218"/>
      <c r="AH136" s="218"/>
      <c r="AI136" s="218"/>
      <c r="AJ136" s="218"/>
      <c r="AK136" s="218"/>
      <c r="AL136" s="218"/>
      <c r="AM136" s="218"/>
      <c r="AN136" s="218"/>
      <c r="AO136" s="218"/>
      <c r="AP136" s="218"/>
      <c r="AQ136" s="218"/>
      <c r="AR136" s="218"/>
      <c r="AS136" s="218"/>
    </row>
    <row r="137" spans="1:45" s="168" customFormat="1" ht="24" customHeight="1">
      <c r="A137" s="209"/>
      <c r="B137" s="201"/>
      <c r="C137" s="202"/>
      <c r="D137" s="209"/>
      <c r="E137" s="217"/>
      <c r="F137" s="217"/>
      <c r="G137" s="217"/>
      <c r="H137" s="217"/>
      <c r="I137" s="217"/>
      <c r="J137" s="201"/>
      <c r="K137" s="210"/>
      <c r="L137" s="201"/>
      <c r="M137" s="210"/>
      <c r="N137" s="209"/>
      <c r="O137" s="210"/>
      <c r="P137" s="220"/>
      <c r="Q137" s="201"/>
      <c r="R137" s="200"/>
      <c r="S137" s="209"/>
      <c r="T137" s="201"/>
      <c r="U137" s="212"/>
      <c r="V137" s="212"/>
      <c r="W137" s="241"/>
      <c r="X137" s="241"/>
      <c r="Y137" s="241"/>
      <c r="Z137" s="213"/>
      <c r="AA137" s="214"/>
      <c r="AB137" s="210"/>
      <c r="AC137" s="201"/>
      <c r="AD137" s="210"/>
      <c r="AE137" s="201"/>
      <c r="AF137" s="201"/>
      <c r="AG137" s="218"/>
      <c r="AH137" s="218"/>
      <c r="AI137" s="218"/>
      <c r="AJ137" s="218"/>
      <c r="AK137" s="218"/>
      <c r="AL137" s="218"/>
      <c r="AM137" s="218"/>
      <c r="AN137" s="218"/>
      <c r="AO137" s="218"/>
      <c r="AP137" s="218"/>
      <c r="AQ137" s="218"/>
      <c r="AR137" s="218"/>
      <c r="AS137" s="218"/>
    </row>
    <row r="138" spans="1:45" s="168" customFormat="1" ht="24" customHeight="1">
      <c r="A138" s="209"/>
      <c r="B138" s="201"/>
      <c r="C138" s="202"/>
      <c r="D138" s="209"/>
      <c r="E138" s="217"/>
      <c r="F138" s="217"/>
      <c r="G138" s="217"/>
      <c r="H138" s="217"/>
      <c r="I138" s="217"/>
      <c r="J138" s="201"/>
      <c r="K138" s="210"/>
      <c r="L138" s="201"/>
      <c r="M138" s="210"/>
      <c r="N138" s="209"/>
      <c r="O138" s="210"/>
      <c r="P138" s="220"/>
      <c r="Q138" s="201"/>
      <c r="R138" s="200"/>
      <c r="S138" s="209"/>
      <c r="T138" s="201"/>
      <c r="U138" s="212"/>
      <c r="V138" s="212"/>
      <c r="W138" s="241"/>
      <c r="X138" s="241"/>
      <c r="Y138" s="241"/>
      <c r="Z138" s="213"/>
      <c r="AA138" s="214"/>
      <c r="AB138" s="210"/>
      <c r="AC138" s="201"/>
      <c r="AD138" s="210"/>
      <c r="AE138" s="201"/>
      <c r="AF138" s="201"/>
      <c r="AG138" s="218"/>
      <c r="AH138" s="218"/>
      <c r="AI138" s="218"/>
      <c r="AJ138" s="218"/>
      <c r="AK138" s="218"/>
      <c r="AL138" s="218"/>
      <c r="AM138" s="218"/>
      <c r="AN138" s="218"/>
      <c r="AO138" s="218"/>
      <c r="AP138" s="218"/>
      <c r="AQ138" s="218"/>
      <c r="AR138" s="218"/>
      <c r="AS138" s="218"/>
    </row>
    <row r="139" spans="1:45" s="168" customFormat="1" ht="24" customHeight="1">
      <c r="A139" s="209"/>
      <c r="B139" s="201"/>
      <c r="C139" s="202"/>
      <c r="D139" s="209"/>
      <c r="E139" s="217"/>
      <c r="F139" s="217"/>
      <c r="G139" s="217"/>
      <c r="H139" s="217"/>
      <c r="I139" s="217"/>
      <c r="J139" s="201"/>
      <c r="K139" s="210"/>
      <c r="L139" s="201"/>
      <c r="M139" s="210"/>
      <c r="N139" s="209"/>
      <c r="O139" s="210"/>
      <c r="P139" s="220"/>
      <c r="Q139" s="201"/>
      <c r="R139" s="200"/>
      <c r="S139" s="209"/>
      <c r="T139" s="201"/>
      <c r="U139" s="212"/>
      <c r="V139" s="212"/>
      <c r="W139" s="241"/>
      <c r="X139" s="241"/>
      <c r="Y139" s="241"/>
      <c r="Z139" s="213"/>
      <c r="AA139" s="214"/>
      <c r="AB139" s="210"/>
      <c r="AC139" s="201"/>
      <c r="AD139" s="210"/>
      <c r="AE139" s="201"/>
      <c r="AF139" s="201"/>
      <c r="AG139" s="218"/>
      <c r="AH139" s="218"/>
      <c r="AI139" s="218"/>
      <c r="AJ139" s="218"/>
      <c r="AK139" s="218"/>
      <c r="AL139" s="218"/>
      <c r="AM139" s="218"/>
      <c r="AN139" s="218"/>
      <c r="AO139" s="218"/>
      <c r="AP139" s="218"/>
      <c r="AQ139" s="218"/>
      <c r="AR139" s="218"/>
      <c r="AS139" s="218"/>
    </row>
    <row r="140" spans="1:45" s="168" customFormat="1" ht="24" customHeight="1">
      <c r="A140" s="209"/>
      <c r="B140" s="201"/>
      <c r="C140" s="202"/>
      <c r="D140" s="209"/>
      <c r="E140" s="217"/>
      <c r="F140" s="217"/>
      <c r="G140" s="217"/>
      <c r="H140" s="217"/>
      <c r="I140" s="217"/>
      <c r="J140" s="201"/>
      <c r="K140" s="210"/>
      <c r="L140" s="201"/>
      <c r="M140" s="210"/>
      <c r="N140" s="209"/>
      <c r="O140" s="210"/>
      <c r="P140" s="220"/>
      <c r="Q140" s="201"/>
      <c r="R140" s="200"/>
      <c r="S140" s="209"/>
      <c r="T140" s="201"/>
      <c r="U140" s="212"/>
      <c r="V140" s="212"/>
      <c r="W140" s="241"/>
      <c r="X140" s="241"/>
      <c r="Y140" s="241"/>
      <c r="Z140" s="213"/>
      <c r="AA140" s="214"/>
      <c r="AB140" s="210"/>
      <c r="AC140" s="201"/>
      <c r="AD140" s="210"/>
      <c r="AE140" s="201"/>
      <c r="AF140" s="201"/>
      <c r="AG140" s="218"/>
      <c r="AH140" s="218"/>
      <c r="AI140" s="218"/>
      <c r="AJ140" s="218"/>
      <c r="AK140" s="218"/>
      <c r="AL140" s="218"/>
      <c r="AM140" s="218"/>
      <c r="AN140" s="218"/>
      <c r="AO140" s="218"/>
      <c r="AP140" s="218"/>
      <c r="AQ140" s="218"/>
      <c r="AR140" s="218"/>
      <c r="AS140" s="218"/>
    </row>
    <row r="141" spans="1:45" s="168" customFormat="1" ht="24" customHeight="1">
      <c r="A141" s="209"/>
      <c r="B141" s="201"/>
      <c r="C141" s="202"/>
      <c r="D141" s="209"/>
      <c r="E141" s="217"/>
      <c r="F141" s="217"/>
      <c r="G141" s="217"/>
      <c r="H141" s="217"/>
      <c r="I141" s="217"/>
      <c r="J141" s="201"/>
      <c r="K141" s="210"/>
      <c r="L141" s="201"/>
      <c r="M141" s="210"/>
      <c r="N141" s="209"/>
      <c r="O141" s="210"/>
      <c r="P141" s="220"/>
      <c r="Q141" s="201"/>
      <c r="R141" s="200"/>
      <c r="S141" s="209"/>
      <c r="T141" s="201"/>
      <c r="U141" s="212"/>
      <c r="V141" s="212"/>
      <c r="W141" s="241"/>
      <c r="X141" s="241"/>
      <c r="Y141" s="241"/>
      <c r="Z141" s="213"/>
      <c r="AA141" s="214"/>
      <c r="AB141" s="210"/>
      <c r="AC141" s="201"/>
      <c r="AD141" s="210"/>
      <c r="AE141" s="201"/>
      <c r="AF141" s="201"/>
      <c r="AG141" s="218"/>
      <c r="AH141" s="218"/>
      <c r="AI141" s="218"/>
      <c r="AJ141" s="218"/>
      <c r="AK141" s="218"/>
      <c r="AL141" s="218"/>
      <c r="AM141" s="218"/>
      <c r="AN141" s="218"/>
      <c r="AO141" s="218"/>
      <c r="AP141" s="218"/>
      <c r="AQ141" s="218"/>
      <c r="AR141" s="218"/>
      <c r="AS141" s="218"/>
    </row>
    <row r="142" spans="1:45" s="168" customFormat="1" ht="24" customHeight="1">
      <c r="A142" s="209"/>
      <c r="B142" s="201"/>
      <c r="C142" s="202"/>
      <c r="D142" s="209"/>
      <c r="E142" s="217"/>
      <c r="F142" s="217"/>
      <c r="G142" s="217"/>
      <c r="H142" s="217"/>
      <c r="I142" s="217"/>
      <c r="J142" s="201"/>
      <c r="K142" s="210"/>
      <c r="L142" s="201"/>
      <c r="M142" s="210"/>
      <c r="N142" s="209"/>
      <c r="O142" s="210"/>
      <c r="P142" s="220"/>
      <c r="Q142" s="201"/>
      <c r="R142" s="200"/>
      <c r="S142" s="209"/>
      <c r="T142" s="201"/>
      <c r="U142" s="212"/>
      <c r="V142" s="212"/>
      <c r="W142" s="241"/>
      <c r="X142" s="241"/>
      <c r="Y142" s="241"/>
      <c r="Z142" s="213"/>
      <c r="AA142" s="214"/>
      <c r="AB142" s="210"/>
      <c r="AC142" s="201"/>
      <c r="AD142" s="210"/>
      <c r="AE142" s="201"/>
      <c r="AF142" s="201"/>
      <c r="AG142" s="218"/>
      <c r="AH142" s="218"/>
      <c r="AI142" s="218"/>
      <c r="AJ142" s="218"/>
      <c r="AK142" s="218"/>
      <c r="AL142" s="218"/>
      <c r="AM142" s="218"/>
      <c r="AN142" s="218"/>
      <c r="AO142" s="218"/>
      <c r="AP142" s="218"/>
      <c r="AQ142" s="218"/>
      <c r="AR142" s="218"/>
      <c r="AS142" s="218"/>
    </row>
    <row r="143" spans="1:45" s="168" customFormat="1" ht="24" customHeight="1">
      <c r="K143" s="187"/>
      <c r="M143" s="187"/>
      <c r="O143" s="187"/>
      <c r="Q143" s="188"/>
      <c r="R143" s="189"/>
    </row>
    <row r="144" spans="1:45" s="168" customFormat="1" ht="24" customHeight="1">
      <c r="K144" s="187"/>
      <c r="M144" s="187"/>
      <c r="O144" s="187"/>
      <c r="Q144" s="188"/>
      <c r="R144" s="189"/>
    </row>
    <row r="145" spans="11:18" s="168" customFormat="1" ht="24" customHeight="1">
      <c r="K145" s="187"/>
      <c r="M145" s="187"/>
      <c r="O145" s="187"/>
      <c r="Q145" s="188"/>
      <c r="R145" s="189"/>
    </row>
    <row r="146" spans="11:18" s="168" customFormat="1" ht="24" customHeight="1">
      <c r="K146" s="187"/>
      <c r="M146" s="187"/>
      <c r="O146" s="187"/>
      <c r="Q146" s="188"/>
      <c r="R146" s="189"/>
    </row>
    <row r="147" spans="11:18" s="168" customFormat="1" ht="24" customHeight="1">
      <c r="K147" s="187"/>
      <c r="M147" s="187"/>
      <c r="O147" s="187"/>
      <c r="Q147" s="188"/>
      <c r="R147" s="189"/>
    </row>
    <row r="148" spans="11:18" s="168" customFormat="1" ht="24" customHeight="1">
      <c r="K148" s="187"/>
      <c r="M148" s="187"/>
      <c r="O148" s="187"/>
      <c r="Q148" s="188"/>
      <c r="R148" s="189"/>
    </row>
    <row r="149" spans="11:18" s="168" customFormat="1" ht="24" customHeight="1">
      <c r="K149" s="187"/>
      <c r="M149" s="187"/>
      <c r="O149" s="187"/>
      <c r="Q149" s="188"/>
      <c r="R149" s="189"/>
    </row>
    <row r="150" spans="11:18" s="168" customFormat="1" ht="24" customHeight="1">
      <c r="K150" s="187"/>
      <c r="M150" s="187"/>
      <c r="O150" s="187"/>
      <c r="Q150" s="188"/>
      <c r="R150" s="189"/>
    </row>
    <row r="151" spans="11:18" s="168" customFormat="1" ht="24" customHeight="1">
      <c r="K151" s="187"/>
      <c r="M151" s="187"/>
      <c r="O151" s="187"/>
      <c r="Q151" s="188"/>
      <c r="R151" s="189"/>
    </row>
    <row r="152" spans="11:18" s="168" customFormat="1" ht="24" customHeight="1">
      <c r="K152" s="187"/>
      <c r="M152" s="187"/>
      <c r="O152" s="187"/>
      <c r="Q152" s="188"/>
      <c r="R152" s="189"/>
    </row>
    <row r="153" spans="11:18" s="168" customFormat="1" ht="24" customHeight="1">
      <c r="K153" s="187"/>
      <c r="M153" s="187"/>
      <c r="O153" s="187"/>
      <c r="Q153" s="188"/>
      <c r="R153" s="189"/>
    </row>
    <row r="154" spans="11:18" s="168" customFormat="1" ht="24" customHeight="1">
      <c r="K154" s="187"/>
      <c r="M154" s="187"/>
      <c r="O154" s="187"/>
      <c r="Q154" s="188"/>
      <c r="R154" s="189"/>
    </row>
    <row r="155" spans="11:18" s="168" customFormat="1" ht="24" customHeight="1">
      <c r="K155" s="187"/>
      <c r="M155" s="187"/>
      <c r="O155" s="187"/>
      <c r="Q155" s="188"/>
      <c r="R155" s="189"/>
    </row>
    <row r="156" spans="11:18" s="168" customFormat="1" ht="24" customHeight="1">
      <c r="K156" s="187"/>
      <c r="M156" s="187"/>
      <c r="O156" s="187"/>
      <c r="Q156" s="188"/>
      <c r="R156" s="189"/>
    </row>
    <row r="157" spans="11:18" s="168" customFormat="1" ht="24" customHeight="1">
      <c r="K157" s="187"/>
      <c r="M157" s="187"/>
      <c r="O157" s="187"/>
      <c r="Q157" s="188"/>
      <c r="R157" s="189"/>
    </row>
    <row r="158" spans="11:18" s="168" customFormat="1" ht="24" customHeight="1">
      <c r="K158" s="187"/>
      <c r="M158" s="187"/>
      <c r="O158" s="187"/>
      <c r="Q158" s="188"/>
      <c r="R158" s="189"/>
    </row>
    <row r="159" spans="11:18" s="168" customFormat="1" ht="24" customHeight="1">
      <c r="K159" s="187"/>
      <c r="M159" s="187"/>
      <c r="O159" s="187"/>
      <c r="Q159" s="188"/>
      <c r="R159" s="189"/>
    </row>
    <row r="160" spans="11:18" s="168" customFormat="1" ht="24" customHeight="1">
      <c r="K160" s="187"/>
      <c r="M160" s="187"/>
      <c r="O160" s="187"/>
      <c r="Q160" s="188"/>
      <c r="R160" s="189"/>
    </row>
    <row r="161" spans="11:18" s="168" customFormat="1" ht="24" customHeight="1">
      <c r="K161" s="187"/>
      <c r="M161" s="187"/>
      <c r="O161" s="187"/>
      <c r="Q161" s="188"/>
      <c r="R161" s="189"/>
    </row>
    <row r="162" spans="11:18" s="168" customFormat="1" ht="24" customHeight="1">
      <c r="K162" s="187"/>
      <c r="M162" s="187"/>
      <c r="O162" s="187"/>
      <c r="Q162" s="188"/>
      <c r="R162" s="189"/>
    </row>
    <row r="163" spans="11:18" s="168" customFormat="1" ht="24" customHeight="1">
      <c r="K163" s="187"/>
      <c r="M163" s="187"/>
      <c r="O163" s="187"/>
      <c r="Q163" s="188"/>
      <c r="R163" s="189"/>
    </row>
    <row r="164" spans="11:18" s="168" customFormat="1" ht="24" customHeight="1">
      <c r="K164" s="187"/>
      <c r="M164" s="187"/>
      <c r="O164" s="187"/>
      <c r="Q164" s="188"/>
      <c r="R164" s="189"/>
    </row>
    <row r="165" spans="11:18" s="168" customFormat="1" ht="24" customHeight="1">
      <c r="K165" s="187"/>
      <c r="M165" s="187"/>
      <c r="O165" s="187"/>
      <c r="Q165" s="188"/>
      <c r="R165" s="189"/>
    </row>
    <row r="166" spans="11:18" s="168" customFormat="1" ht="24" customHeight="1">
      <c r="K166" s="187"/>
      <c r="M166" s="187"/>
      <c r="O166" s="187"/>
      <c r="Q166" s="188"/>
      <c r="R166" s="189"/>
    </row>
    <row r="167" spans="11:18" s="168" customFormat="1" ht="24" customHeight="1">
      <c r="K167" s="187"/>
      <c r="M167" s="187"/>
      <c r="O167" s="187"/>
      <c r="Q167" s="188"/>
      <c r="R167" s="189"/>
    </row>
    <row r="168" spans="11:18" s="168" customFormat="1" ht="24" customHeight="1">
      <c r="K168" s="187"/>
      <c r="M168" s="187"/>
      <c r="O168" s="187"/>
      <c r="Q168" s="188"/>
      <c r="R168" s="189"/>
    </row>
    <row r="169" spans="11:18" s="168" customFormat="1" ht="24" customHeight="1">
      <c r="K169" s="187"/>
      <c r="M169" s="187"/>
      <c r="O169" s="187"/>
      <c r="Q169" s="188"/>
      <c r="R169" s="189"/>
    </row>
    <row r="170" spans="11:18" s="168" customFormat="1" ht="24" customHeight="1">
      <c r="K170" s="187"/>
      <c r="M170" s="187"/>
      <c r="O170" s="187"/>
      <c r="Q170" s="188"/>
      <c r="R170" s="189"/>
    </row>
    <row r="171" spans="11:18" s="168" customFormat="1" ht="24" customHeight="1">
      <c r="K171" s="187"/>
      <c r="M171" s="187"/>
      <c r="O171" s="187"/>
      <c r="Q171" s="188"/>
      <c r="R171" s="189"/>
    </row>
    <row r="172" spans="11:18" s="168" customFormat="1" ht="24" customHeight="1">
      <c r="K172" s="187"/>
      <c r="M172" s="187"/>
      <c r="O172" s="187"/>
      <c r="Q172" s="188"/>
      <c r="R172" s="189"/>
    </row>
    <row r="173" spans="11:18" s="168" customFormat="1" ht="24" customHeight="1">
      <c r="K173" s="187"/>
      <c r="M173" s="187"/>
      <c r="O173" s="187"/>
      <c r="Q173" s="188"/>
      <c r="R173" s="189"/>
    </row>
    <row r="174" spans="11:18" s="168" customFormat="1" ht="24" customHeight="1">
      <c r="K174" s="187"/>
      <c r="M174" s="187"/>
      <c r="O174" s="187"/>
      <c r="Q174" s="188"/>
      <c r="R174" s="189"/>
    </row>
    <row r="175" spans="11:18" s="168" customFormat="1" ht="24" customHeight="1">
      <c r="K175" s="187"/>
      <c r="M175" s="187"/>
      <c r="O175" s="187"/>
      <c r="Q175" s="188"/>
      <c r="R175" s="189"/>
    </row>
    <row r="176" spans="11:18" s="168" customFormat="1" ht="24" customHeight="1">
      <c r="K176" s="187"/>
      <c r="M176" s="187"/>
      <c r="O176" s="187"/>
      <c r="Q176" s="188"/>
      <c r="R176" s="189"/>
    </row>
    <row r="177" spans="11:18" s="168" customFormat="1" ht="24" customHeight="1">
      <c r="K177" s="187"/>
      <c r="M177" s="187"/>
      <c r="O177" s="187"/>
      <c r="Q177" s="188"/>
      <c r="R177" s="189"/>
    </row>
    <row r="178" spans="11:18" s="168" customFormat="1" ht="24" customHeight="1">
      <c r="K178" s="187"/>
      <c r="M178" s="187"/>
      <c r="O178" s="187"/>
      <c r="Q178" s="188"/>
      <c r="R178" s="189"/>
    </row>
    <row r="179" spans="11:18" s="168" customFormat="1" ht="24" customHeight="1">
      <c r="K179" s="187"/>
      <c r="M179" s="187"/>
      <c r="O179" s="187"/>
      <c r="Q179" s="188"/>
      <c r="R179" s="189"/>
    </row>
    <row r="180" spans="11:18" s="168" customFormat="1" ht="24" customHeight="1">
      <c r="K180" s="187"/>
      <c r="M180" s="187"/>
      <c r="O180" s="187"/>
      <c r="Q180" s="188"/>
      <c r="R180" s="189"/>
    </row>
    <row r="181" spans="11:18" s="168" customFormat="1" ht="24" customHeight="1">
      <c r="K181" s="187"/>
      <c r="M181" s="187"/>
      <c r="O181" s="187"/>
      <c r="Q181" s="188"/>
      <c r="R181" s="189"/>
    </row>
    <row r="182" spans="11:18" s="168" customFormat="1" ht="24" customHeight="1">
      <c r="K182" s="187"/>
      <c r="M182" s="187"/>
      <c r="O182" s="187"/>
      <c r="Q182" s="188"/>
      <c r="R182" s="189"/>
    </row>
    <row r="183" spans="11:18" s="168" customFormat="1" ht="24" customHeight="1">
      <c r="K183" s="187"/>
      <c r="M183" s="187"/>
      <c r="O183" s="187"/>
      <c r="Q183" s="188"/>
      <c r="R183" s="189"/>
    </row>
    <row r="184" spans="11:18" s="168" customFormat="1" ht="24" customHeight="1">
      <c r="K184" s="187"/>
      <c r="M184" s="187"/>
      <c r="O184" s="187"/>
      <c r="Q184" s="188"/>
      <c r="R184" s="189"/>
    </row>
    <row r="185" spans="11:18" s="168" customFormat="1" ht="24" customHeight="1">
      <c r="K185" s="187"/>
      <c r="M185" s="187"/>
      <c r="O185" s="187"/>
      <c r="Q185" s="188"/>
      <c r="R185" s="189"/>
    </row>
    <row r="186" spans="11:18" s="168" customFormat="1" ht="24" customHeight="1">
      <c r="K186" s="187"/>
      <c r="M186" s="187"/>
      <c r="O186" s="187"/>
      <c r="Q186" s="188"/>
      <c r="R186" s="189"/>
    </row>
    <row r="187" spans="11:18" s="168" customFormat="1" ht="24" customHeight="1">
      <c r="K187" s="187"/>
      <c r="M187" s="187"/>
      <c r="O187" s="187"/>
      <c r="Q187" s="188"/>
      <c r="R187" s="189"/>
    </row>
    <row r="188" spans="11:18" s="168" customFormat="1" ht="24" customHeight="1">
      <c r="K188" s="187"/>
      <c r="M188" s="187"/>
      <c r="O188" s="187"/>
      <c r="Q188" s="188"/>
      <c r="R188" s="189"/>
    </row>
    <row r="189" spans="11:18" s="168" customFormat="1" ht="24" customHeight="1">
      <c r="K189" s="187"/>
      <c r="M189" s="187"/>
      <c r="O189" s="187"/>
      <c r="Q189" s="188"/>
      <c r="R189" s="189"/>
    </row>
    <row r="190" spans="11:18" s="168" customFormat="1" ht="24" customHeight="1">
      <c r="K190" s="187"/>
      <c r="M190" s="187"/>
      <c r="O190" s="187"/>
      <c r="Q190" s="188"/>
      <c r="R190" s="189"/>
    </row>
    <row r="191" spans="11:18" s="168" customFormat="1" ht="24" customHeight="1">
      <c r="K191" s="187"/>
      <c r="M191" s="187"/>
      <c r="O191" s="187"/>
      <c r="Q191" s="188"/>
      <c r="R191" s="189"/>
    </row>
    <row r="192" spans="11:18" s="168" customFormat="1" ht="24" customHeight="1">
      <c r="K192" s="187"/>
      <c r="M192" s="187"/>
      <c r="O192" s="187"/>
      <c r="Q192" s="188"/>
      <c r="R192" s="189"/>
    </row>
    <row r="193" spans="11:18" s="168" customFormat="1" ht="24" customHeight="1">
      <c r="K193" s="187"/>
      <c r="M193" s="187"/>
      <c r="O193" s="187"/>
      <c r="Q193" s="188"/>
      <c r="R193" s="189"/>
    </row>
    <row r="194" spans="11:18" s="168" customFormat="1" ht="24" customHeight="1">
      <c r="K194" s="187"/>
      <c r="M194" s="187"/>
      <c r="O194" s="187"/>
      <c r="Q194" s="188"/>
      <c r="R194" s="189"/>
    </row>
    <row r="195" spans="11:18" s="168" customFormat="1" ht="24" customHeight="1">
      <c r="K195" s="187"/>
      <c r="M195" s="187"/>
      <c r="O195" s="187"/>
      <c r="Q195" s="188"/>
      <c r="R195" s="189"/>
    </row>
    <row r="196" spans="11:18" s="168" customFormat="1" ht="24" customHeight="1">
      <c r="K196" s="187"/>
      <c r="M196" s="187"/>
      <c r="O196" s="187"/>
      <c r="Q196" s="188"/>
      <c r="R196" s="189"/>
    </row>
    <row r="197" spans="11:18" s="168" customFormat="1" ht="24" customHeight="1">
      <c r="K197" s="187"/>
      <c r="M197" s="187"/>
      <c r="O197" s="187"/>
      <c r="Q197" s="188"/>
      <c r="R197" s="189"/>
    </row>
    <row r="198" spans="11:18" s="168" customFormat="1" ht="24" customHeight="1">
      <c r="K198" s="187"/>
      <c r="M198" s="187"/>
      <c r="O198" s="187"/>
      <c r="Q198" s="188"/>
      <c r="R198" s="189"/>
    </row>
    <row r="199" spans="11:18" s="168" customFormat="1" ht="24" customHeight="1">
      <c r="K199" s="187"/>
      <c r="M199" s="187"/>
      <c r="O199" s="187"/>
      <c r="Q199" s="188"/>
      <c r="R199" s="189"/>
    </row>
    <row r="200" spans="11:18" s="168" customFormat="1" ht="24" customHeight="1">
      <c r="K200" s="187"/>
      <c r="M200" s="187"/>
      <c r="O200" s="187"/>
      <c r="Q200" s="188"/>
      <c r="R200" s="189"/>
    </row>
    <row r="201" spans="11:18" s="168" customFormat="1" ht="24" customHeight="1">
      <c r="K201" s="187"/>
      <c r="M201" s="187"/>
      <c r="O201" s="187"/>
      <c r="Q201" s="188"/>
      <c r="R201" s="189"/>
    </row>
    <row r="202" spans="11:18" s="168" customFormat="1" ht="24" customHeight="1">
      <c r="K202" s="187"/>
      <c r="M202" s="187"/>
      <c r="O202" s="187"/>
      <c r="Q202" s="188"/>
      <c r="R202" s="189"/>
    </row>
    <row r="203" spans="11:18" s="168" customFormat="1" ht="24" customHeight="1">
      <c r="K203" s="187"/>
      <c r="M203" s="187"/>
      <c r="O203" s="187"/>
      <c r="Q203" s="188"/>
      <c r="R203" s="189"/>
    </row>
    <row r="204" spans="11:18" s="168" customFormat="1" ht="24" customHeight="1">
      <c r="K204" s="187"/>
      <c r="M204" s="187"/>
      <c r="O204" s="187"/>
      <c r="Q204" s="188"/>
      <c r="R204" s="189"/>
    </row>
    <row r="205" spans="11:18" s="168" customFormat="1" ht="24" customHeight="1">
      <c r="K205" s="187"/>
      <c r="M205" s="187"/>
      <c r="O205" s="187"/>
      <c r="Q205" s="188"/>
      <c r="R205" s="189"/>
    </row>
    <row r="206" spans="11:18" s="168" customFormat="1" ht="24" customHeight="1">
      <c r="K206" s="187"/>
      <c r="M206" s="187"/>
      <c r="O206" s="187"/>
      <c r="Q206" s="188"/>
      <c r="R206" s="189"/>
    </row>
    <row r="207" spans="11:18" s="168" customFormat="1" ht="24" customHeight="1">
      <c r="K207" s="187"/>
      <c r="M207" s="187"/>
      <c r="O207" s="187"/>
      <c r="Q207" s="188"/>
      <c r="R207" s="189"/>
    </row>
    <row r="208" spans="11:18" s="168" customFormat="1" ht="24" customHeight="1">
      <c r="K208" s="187"/>
      <c r="M208" s="187"/>
      <c r="O208" s="187"/>
      <c r="Q208" s="188"/>
      <c r="R208" s="189"/>
    </row>
    <row r="209" spans="11:18" s="168" customFormat="1" ht="24" customHeight="1">
      <c r="K209" s="187"/>
      <c r="M209" s="187"/>
      <c r="O209" s="187"/>
      <c r="Q209" s="188"/>
      <c r="R209" s="189"/>
    </row>
    <row r="210" spans="11:18" s="168" customFormat="1" ht="24" customHeight="1">
      <c r="K210" s="187"/>
      <c r="M210" s="187"/>
      <c r="O210" s="187"/>
      <c r="Q210" s="188"/>
      <c r="R210" s="189"/>
    </row>
    <row r="211" spans="11:18" s="168" customFormat="1" ht="24" customHeight="1">
      <c r="K211" s="187"/>
      <c r="M211" s="187"/>
      <c r="O211" s="187"/>
      <c r="Q211" s="188"/>
      <c r="R211" s="189"/>
    </row>
    <row r="212" spans="11:18" s="168" customFormat="1" ht="24" customHeight="1">
      <c r="K212" s="187"/>
      <c r="M212" s="187"/>
      <c r="O212" s="187"/>
      <c r="Q212" s="188"/>
      <c r="R212" s="189"/>
    </row>
    <row r="213" spans="11:18" s="168" customFormat="1" ht="24" customHeight="1">
      <c r="K213" s="187"/>
      <c r="M213" s="187"/>
      <c r="O213" s="187"/>
      <c r="Q213" s="188"/>
      <c r="R213" s="189"/>
    </row>
    <row r="214" spans="11:18" s="168" customFormat="1" ht="24" customHeight="1">
      <c r="K214" s="187"/>
      <c r="M214" s="187"/>
      <c r="O214" s="187"/>
      <c r="Q214" s="188"/>
      <c r="R214" s="189"/>
    </row>
    <row r="215" spans="11:18" s="168" customFormat="1" ht="24" customHeight="1">
      <c r="K215" s="187"/>
      <c r="M215" s="187"/>
      <c r="O215" s="187"/>
      <c r="Q215" s="188"/>
      <c r="R215" s="189"/>
    </row>
    <row r="216" spans="11:18" s="168" customFormat="1" ht="24" customHeight="1">
      <c r="K216" s="187"/>
      <c r="M216" s="187"/>
      <c r="O216" s="187"/>
      <c r="Q216" s="188"/>
      <c r="R216" s="189"/>
    </row>
    <row r="217" spans="11:18" s="168" customFormat="1" ht="24" customHeight="1">
      <c r="K217" s="187"/>
      <c r="M217" s="187"/>
      <c r="O217" s="187"/>
      <c r="Q217" s="188"/>
      <c r="R217" s="189"/>
    </row>
    <row r="218" spans="11:18" s="168" customFormat="1" ht="24" customHeight="1">
      <c r="K218" s="187"/>
      <c r="M218" s="187"/>
      <c r="O218" s="187"/>
      <c r="Q218" s="188"/>
      <c r="R218" s="189"/>
    </row>
    <row r="219" spans="11:18" s="168" customFormat="1" ht="24" customHeight="1">
      <c r="K219" s="187"/>
      <c r="M219" s="187"/>
      <c r="O219" s="187"/>
      <c r="Q219" s="188"/>
      <c r="R219" s="189"/>
    </row>
    <row r="220" spans="11:18" s="168" customFormat="1" ht="24" customHeight="1">
      <c r="K220" s="187"/>
      <c r="M220" s="187"/>
      <c r="O220" s="187"/>
      <c r="Q220" s="188"/>
      <c r="R220" s="189"/>
    </row>
    <row r="221" spans="11:18" s="168" customFormat="1" ht="24" customHeight="1">
      <c r="K221" s="187"/>
      <c r="M221" s="187"/>
      <c r="O221" s="187"/>
      <c r="Q221" s="188"/>
      <c r="R221" s="189"/>
    </row>
    <row r="222" spans="11:18" s="168" customFormat="1" ht="24" customHeight="1">
      <c r="K222" s="187"/>
      <c r="M222" s="187"/>
      <c r="O222" s="187"/>
      <c r="Q222" s="188"/>
      <c r="R222" s="189"/>
    </row>
    <row r="223" spans="11:18" s="168" customFormat="1" ht="24" customHeight="1">
      <c r="K223" s="187"/>
      <c r="M223" s="187"/>
      <c r="O223" s="187"/>
      <c r="Q223" s="188"/>
      <c r="R223" s="189"/>
    </row>
    <row r="224" spans="11:18" s="168" customFormat="1" ht="24" customHeight="1">
      <c r="K224" s="187"/>
      <c r="M224" s="187"/>
      <c r="O224" s="187"/>
      <c r="Q224" s="188"/>
      <c r="R224" s="189"/>
    </row>
    <row r="225" spans="11:18" s="168" customFormat="1" ht="24" customHeight="1">
      <c r="K225" s="187"/>
      <c r="M225" s="187"/>
      <c r="O225" s="187"/>
      <c r="Q225" s="188"/>
      <c r="R225" s="189"/>
    </row>
    <row r="226" spans="11:18" s="168" customFormat="1" ht="24" customHeight="1">
      <c r="K226" s="187"/>
      <c r="M226" s="187"/>
      <c r="O226" s="187"/>
      <c r="Q226" s="188"/>
      <c r="R226" s="189"/>
    </row>
    <row r="227" spans="11:18" s="168" customFormat="1" ht="24" customHeight="1">
      <c r="K227" s="187"/>
      <c r="M227" s="187"/>
      <c r="O227" s="187"/>
      <c r="Q227" s="188"/>
      <c r="R227" s="189"/>
    </row>
    <row r="228" spans="11:18" s="168" customFormat="1" ht="24" customHeight="1">
      <c r="K228" s="187"/>
      <c r="M228" s="187"/>
      <c r="O228" s="187"/>
      <c r="Q228" s="188"/>
      <c r="R228" s="189"/>
    </row>
    <row r="229" spans="11:18" s="168" customFormat="1" ht="24" customHeight="1">
      <c r="K229" s="187"/>
      <c r="M229" s="187"/>
      <c r="O229" s="187"/>
      <c r="Q229" s="188"/>
      <c r="R229" s="189"/>
    </row>
    <row r="230" spans="11:18" s="168" customFormat="1" ht="24" customHeight="1">
      <c r="K230" s="187"/>
      <c r="M230" s="187"/>
      <c r="O230" s="187"/>
      <c r="Q230" s="188"/>
      <c r="R230" s="189"/>
    </row>
    <row r="231" spans="11:18" s="168" customFormat="1" ht="24" customHeight="1">
      <c r="K231" s="187"/>
      <c r="M231" s="187"/>
      <c r="O231" s="187"/>
      <c r="Q231" s="188"/>
      <c r="R231" s="189"/>
    </row>
    <row r="232" spans="11:18" s="168" customFormat="1" ht="24" customHeight="1">
      <c r="K232" s="187"/>
      <c r="M232" s="187"/>
      <c r="O232" s="187"/>
      <c r="Q232" s="188"/>
      <c r="R232" s="189"/>
    </row>
    <row r="233" spans="11:18" s="168" customFormat="1" ht="24" customHeight="1">
      <c r="K233" s="187"/>
      <c r="M233" s="187"/>
      <c r="O233" s="187"/>
      <c r="Q233" s="188"/>
      <c r="R233" s="189"/>
    </row>
    <row r="234" spans="11:18" s="168" customFormat="1" ht="24" customHeight="1">
      <c r="K234" s="187"/>
      <c r="M234" s="187"/>
      <c r="O234" s="187"/>
      <c r="Q234" s="188"/>
      <c r="R234" s="189"/>
    </row>
    <row r="235" spans="11:18" s="168" customFormat="1" ht="24" customHeight="1">
      <c r="K235" s="187"/>
      <c r="M235" s="187"/>
      <c r="O235" s="187"/>
      <c r="Q235" s="188"/>
      <c r="R235" s="189"/>
    </row>
    <row r="236" spans="11:18" s="168" customFormat="1" ht="24" customHeight="1">
      <c r="K236" s="187"/>
      <c r="M236" s="187"/>
      <c r="O236" s="187"/>
      <c r="Q236" s="188"/>
      <c r="R236" s="189"/>
    </row>
    <row r="237" spans="11:18" s="168" customFormat="1" ht="24" customHeight="1">
      <c r="K237" s="187"/>
      <c r="M237" s="187"/>
      <c r="O237" s="187"/>
      <c r="Q237" s="188"/>
      <c r="R237" s="189"/>
    </row>
    <row r="238" spans="11:18" s="168" customFormat="1" ht="24" customHeight="1">
      <c r="K238" s="187"/>
      <c r="M238" s="187"/>
      <c r="O238" s="187"/>
      <c r="Q238" s="188"/>
      <c r="R238" s="189"/>
    </row>
    <row r="239" spans="11:18" s="168" customFormat="1" ht="24" customHeight="1">
      <c r="K239" s="187"/>
      <c r="M239" s="187"/>
      <c r="O239" s="187"/>
      <c r="Q239" s="188"/>
      <c r="R239" s="189"/>
    </row>
    <row r="240" spans="11:18" s="168" customFormat="1" ht="24" customHeight="1">
      <c r="K240" s="187"/>
      <c r="M240" s="187"/>
      <c r="O240" s="187"/>
      <c r="Q240" s="188"/>
      <c r="R240" s="189"/>
    </row>
    <row r="241" spans="11:18" s="168" customFormat="1" ht="24" customHeight="1">
      <c r="K241" s="187"/>
      <c r="M241" s="187"/>
      <c r="O241" s="187"/>
      <c r="Q241" s="188"/>
      <c r="R241" s="189"/>
    </row>
    <row r="242" spans="11:18" s="168" customFormat="1" ht="24" customHeight="1">
      <c r="K242" s="187"/>
      <c r="M242" s="187"/>
      <c r="O242" s="187"/>
      <c r="Q242" s="188"/>
      <c r="R242" s="189"/>
    </row>
    <row r="243" spans="11:18" s="168" customFormat="1" ht="24" customHeight="1">
      <c r="K243" s="187"/>
      <c r="M243" s="187"/>
      <c r="O243" s="187"/>
      <c r="Q243" s="188"/>
      <c r="R243" s="189"/>
    </row>
    <row r="244" spans="11:18" s="168" customFormat="1" ht="24" customHeight="1">
      <c r="K244" s="187"/>
      <c r="M244" s="187"/>
      <c r="O244" s="187"/>
      <c r="Q244" s="188"/>
      <c r="R244" s="189"/>
    </row>
    <row r="245" spans="11:18" s="168" customFormat="1" ht="24" customHeight="1">
      <c r="K245" s="187"/>
      <c r="M245" s="187"/>
      <c r="O245" s="187"/>
      <c r="Q245" s="188"/>
      <c r="R245" s="189"/>
    </row>
    <row r="246" spans="11:18" s="168" customFormat="1" ht="24" customHeight="1">
      <c r="K246" s="187"/>
      <c r="M246" s="187"/>
      <c r="O246" s="187"/>
      <c r="Q246" s="188"/>
      <c r="R246" s="189"/>
    </row>
    <row r="247" spans="11:18" s="168" customFormat="1" ht="24" customHeight="1">
      <c r="K247" s="187"/>
      <c r="M247" s="187"/>
      <c r="O247" s="187"/>
      <c r="Q247" s="188"/>
      <c r="R247" s="189"/>
    </row>
    <row r="248" spans="11:18" s="168" customFormat="1" ht="24" customHeight="1">
      <c r="K248" s="187"/>
      <c r="M248" s="187"/>
      <c r="O248" s="187"/>
      <c r="Q248" s="188"/>
      <c r="R248" s="189"/>
    </row>
    <row r="249" spans="11:18" s="168" customFormat="1" ht="24" customHeight="1">
      <c r="K249" s="187"/>
      <c r="M249" s="187"/>
      <c r="O249" s="187"/>
      <c r="Q249" s="188"/>
      <c r="R249" s="189"/>
    </row>
    <row r="250" spans="11:18" s="168" customFormat="1" ht="24" customHeight="1">
      <c r="K250" s="187"/>
      <c r="M250" s="187"/>
      <c r="O250" s="187"/>
      <c r="Q250" s="188"/>
      <c r="R250" s="189"/>
    </row>
    <row r="251" spans="11:18" s="168" customFormat="1" ht="24" customHeight="1">
      <c r="K251" s="187"/>
      <c r="M251" s="187"/>
      <c r="O251" s="187"/>
      <c r="Q251" s="188"/>
      <c r="R251" s="189"/>
    </row>
    <row r="252" spans="11:18" s="168" customFormat="1" ht="24" customHeight="1">
      <c r="K252" s="187"/>
      <c r="M252" s="187"/>
      <c r="O252" s="187"/>
      <c r="Q252" s="188"/>
      <c r="R252" s="189"/>
    </row>
    <row r="253" spans="11:18" s="168" customFormat="1" ht="24" customHeight="1">
      <c r="K253" s="187"/>
      <c r="M253" s="187"/>
      <c r="O253" s="187"/>
      <c r="Q253" s="188"/>
      <c r="R253" s="189"/>
    </row>
    <row r="254" spans="11:18" s="168" customFormat="1" ht="24" customHeight="1">
      <c r="K254" s="187"/>
      <c r="M254" s="187"/>
      <c r="O254" s="187"/>
      <c r="Q254" s="188"/>
      <c r="R254" s="189"/>
    </row>
    <row r="255" spans="11:18" s="168" customFormat="1" ht="24" customHeight="1">
      <c r="K255" s="187"/>
      <c r="M255" s="187"/>
      <c r="O255" s="187"/>
      <c r="Q255" s="188"/>
      <c r="R255" s="189"/>
    </row>
    <row r="256" spans="11:18" s="168" customFormat="1" ht="24" customHeight="1">
      <c r="K256" s="187"/>
      <c r="M256" s="187"/>
      <c r="O256" s="187"/>
      <c r="Q256" s="188"/>
      <c r="R256" s="189"/>
    </row>
    <row r="257" spans="11:18" s="168" customFormat="1" ht="24" customHeight="1">
      <c r="K257" s="187"/>
      <c r="M257" s="187"/>
      <c r="O257" s="187"/>
      <c r="Q257" s="188"/>
      <c r="R257" s="189"/>
    </row>
    <row r="258" spans="11:18" s="168" customFormat="1" ht="24" customHeight="1">
      <c r="K258" s="187"/>
      <c r="M258" s="187"/>
      <c r="O258" s="187"/>
      <c r="Q258" s="188"/>
      <c r="R258" s="189"/>
    </row>
    <row r="259" spans="11:18" s="168" customFormat="1" ht="24" customHeight="1">
      <c r="K259" s="187"/>
      <c r="M259" s="187"/>
      <c r="O259" s="187"/>
      <c r="Q259" s="188"/>
      <c r="R259" s="189"/>
    </row>
    <row r="260" spans="11:18" s="168" customFormat="1" ht="24" customHeight="1">
      <c r="K260" s="187"/>
      <c r="M260" s="187"/>
      <c r="O260" s="187"/>
      <c r="Q260" s="188"/>
      <c r="R260" s="189"/>
    </row>
    <row r="261" spans="11:18" s="168" customFormat="1" ht="24" customHeight="1">
      <c r="K261" s="187"/>
      <c r="M261" s="187"/>
      <c r="O261" s="187"/>
      <c r="Q261" s="188"/>
      <c r="R261" s="189"/>
    </row>
    <row r="262" spans="11:18" s="168" customFormat="1" ht="24" customHeight="1">
      <c r="K262" s="187"/>
      <c r="M262" s="187"/>
      <c r="O262" s="187"/>
      <c r="Q262" s="188"/>
      <c r="R262" s="189"/>
    </row>
    <row r="263" spans="11:18" s="168" customFormat="1" ht="24" customHeight="1">
      <c r="K263" s="187"/>
      <c r="M263" s="187"/>
      <c r="O263" s="187"/>
      <c r="Q263" s="188"/>
      <c r="R263" s="189"/>
    </row>
    <row r="264" spans="11:18" s="168" customFormat="1" ht="24" customHeight="1">
      <c r="K264" s="187"/>
      <c r="M264" s="187"/>
      <c r="O264" s="187"/>
      <c r="Q264" s="188"/>
      <c r="R264" s="189"/>
    </row>
    <row r="265" spans="11:18" s="168" customFormat="1" ht="24" customHeight="1">
      <c r="K265" s="187"/>
      <c r="M265" s="187"/>
      <c r="O265" s="187"/>
      <c r="Q265" s="188"/>
      <c r="R265" s="189"/>
    </row>
    <row r="266" spans="11:18" s="168" customFormat="1" ht="24" customHeight="1">
      <c r="K266" s="187"/>
      <c r="M266" s="187"/>
      <c r="O266" s="187"/>
      <c r="Q266" s="188"/>
      <c r="R266" s="189"/>
    </row>
    <row r="267" spans="11:18" s="168" customFormat="1" ht="24" customHeight="1">
      <c r="K267" s="187"/>
      <c r="M267" s="187"/>
      <c r="O267" s="187"/>
      <c r="Q267" s="188"/>
      <c r="R267" s="189"/>
    </row>
    <row r="268" spans="11:18" s="168" customFormat="1" ht="24" customHeight="1">
      <c r="K268" s="187"/>
      <c r="M268" s="187"/>
      <c r="O268" s="187"/>
      <c r="Q268" s="188"/>
      <c r="R268" s="189"/>
    </row>
    <row r="269" spans="11:18" s="168" customFormat="1" ht="24" customHeight="1">
      <c r="K269" s="187"/>
      <c r="M269" s="187"/>
      <c r="O269" s="187"/>
      <c r="Q269" s="188"/>
      <c r="R269" s="189"/>
    </row>
    <row r="270" spans="11:18" s="168" customFormat="1" ht="24" customHeight="1">
      <c r="K270" s="187"/>
      <c r="M270" s="187"/>
      <c r="O270" s="187"/>
      <c r="Q270" s="188"/>
      <c r="R270" s="189"/>
    </row>
    <row r="271" spans="11:18" s="168" customFormat="1" ht="24" customHeight="1">
      <c r="K271" s="187"/>
      <c r="M271" s="187"/>
      <c r="O271" s="187"/>
      <c r="Q271" s="188"/>
      <c r="R271" s="189"/>
    </row>
    <row r="272" spans="11:18" s="168" customFormat="1" ht="24" customHeight="1">
      <c r="K272" s="187"/>
      <c r="M272" s="187"/>
      <c r="O272" s="187"/>
      <c r="Q272" s="188"/>
      <c r="R272" s="189"/>
    </row>
    <row r="273" spans="11:18" s="168" customFormat="1" ht="24" customHeight="1">
      <c r="K273" s="187"/>
      <c r="M273" s="187"/>
      <c r="O273" s="187"/>
      <c r="Q273" s="188"/>
      <c r="R273" s="189"/>
    </row>
    <row r="274" spans="11:18" s="168" customFormat="1" ht="24" customHeight="1">
      <c r="K274" s="187"/>
      <c r="M274" s="187"/>
      <c r="O274" s="187"/>
      <c r="Q274" s="188"/>
      <c r="R274" s="189"/>
    </row>
    <row r="275" spans="11:18" s="168" customFormat="1" ht="24" customHeight="1">
      <c r="K275" s="187"/>
      <c r="M275" s="187"/>
      <c r="O275" s="187"/>
      <c r="Q275" s="188"/>
      <c r="R275" s="189"/>
    </row>
    <row r="276" spans="11:18" s="168" customFormat="1" ht="24" customHeight="1">
      <c r="K276" s="187"/>
      <c r="M276" s="187"/>
      <c r="O276" s="187"/>
      <c r="Q276" s="188"/>
      <c r="R276" s="189"/>
    </row>
    <row r="277" spans="11:18" s="168" customFormat="1" ht="24" customHeight="1">
      <c r="K277" s="187"/>
      <c r="M277" s="187"/>
      <c r="O277" s="187"/>
      <c r="Q277" s="188"/>
      <c r="R277" s="189"/>
    </row>
    <row r="278" spans="11:18" s="168" customFormat="1" ht="24" customHeight="1">
      <c r="K278" s="187"/>
      <c r="M278" s="187"/>
      <c r="O278" s="187"/>
      <c r="Q278" s="188"/>
      <c r="R278" s="189"/>
    </row>
    <row r="279" spans="11:18" s="168" customFormat="1" ht="24" customHeight="1">
      <c r="K279" s="187"/>
      <c r="M279" s="187"/>
      <c r="O279" s="187"/>
      <c r="Q279" s="188"/>
      <c r="R279" s="189"/>
    </row>
    <row r="280" spans="11:18" s="168" customFormat="1" ht="24" customHeight="1">
      <c r="K280" s="187"/>
      <c r="M280" s="187"/>
      <c r="O280" s="187"/>
      <c r="Q280" s="188"/>
      <c r="R280" s="189"/>
    </row>
    <row r="281" spans="11:18" s="168" customFormat="1" ht="24" customHeight="1">
      <c r="K281" s="187"/>
      <c r="M281" s="187"/>
      <c r="O281" s="187"/>
      <c r="Q281" s="188"/>
      <c r="R281" s="189"/>
    </row>
    <row r="282" spans="11:18" s="168" customFormat="1" ht="24" customHeight="1">
      <c r="K282" s="187"/>
      <c r="M282" s="187"/>
      <c r="O282" s="187"/>
      <c r="Q282" s="188"/>
      <c r="R282" s="189"/>
    </row>
    <row r="283" spans="11:18" s="168" customFormat="1" ht="24" customHeight="1">
      <c r="K283" s="187"/>
      <c r="M283" s="187"/>
      <c r="O283" s="187"/>
      <c r="Q283" s="188"/>
      <c r="R283" s="189"/>
    </row>
    <row r="284" spans="11:18" s="168" customFormat="1" ht="24" customHeight="1">
      <c r="K284" s="187"/>
      <c r="M284" s="187"/>
      <c r="O284" s="187"/>
      <c r="Q284" s="188"/>
      <c r="R284" s="189"/>
    </row>
    <row r="285" spans="11:18" s="168" customFormat="1" ht="24" customHeight="1">
      <c r="K285" s="187"/>
      <c r="M285" s="187"/>
      <c r="O285" s="187"/>
      <c r="Q285" s="188"/>
      <c r="R285" s="189"/>
    </row>
    <row r="286" spans="11:18" s="168" customFormat="1" ht="24" customHeight="1">
      <c r="K286" s="187"/>
      <c r="M286" s="187"/>
      <c r="O286" s="187"/>
      <c r="Q286" s="188"/>
      <c r="R286" s="189"/>
    </row>
    <row r="287" spans="11:18" s="168" customFormat="1" ht="24" customHeight="1">
      <c r="K287" s="187"/>
      <c r="M287" s="187"/>
      <c r="O287" s="187"/>
      <c r="Q287" s="188"/>
      <c r="R287" s="189"/>
    </row>
    <row r="288" spans="11:18" s="168" customFormat="1" ht="24" customHeight="1">
      <c r="K288" s="187"/>
      <c r="M288" s="187"/>
      <c r="O288" s="187"/>
      <c r="Q288" s="188"/>
      <c r="R288" s="189"/>
    </row>
    <row r="289" spans="11:18" s="168" customFormat="1" ht="24" customHeight="1">
      <c r="K289" s="187"/>
      <c r="M289" s="187"/>
      <c r="O289" s="187"/>
      <c r="Q289" s="188"/>
      <c r="R289" s="189"/>
    </row>
    <row r="290" spans="11:18" s="168" customFormat="1" ht="24" customHeight="1">
      <c r="K290" s="187"/>
      <c r="M290" s="187"/>
      <c r="O290" s="187"/>
      <c r="Q290" s="188"/>
      <c r="R290" s="189"/>
    </row>
    <row r="291" spans="11:18" s="168" customFormat="1" ht="24" customHeight="1">
      <c r="K291" s="187"/>
      <c r="M291" s="187"/>
      <c r="O291" s="187"/>
      <c r="Q291" s="188"/>
      <c r="R291" s="189"/>
    </row>
    <row r="292" spans="11:18" s="168" customFormat="1" ht="24" customHeight="1">
      <c r="K292" s="187"/>
      <c r="M292" s="187"/>
      <c r="O292" s="187"/>
      <c r="Q292" s="188"/>
      <c r="R292" s="189"/>
    </row>
    <row r="293" spans="11:18" s="168" customFormat="1" ht="24" customHeight="1">
      <c r="K293" s="187"/>
      <c r="M293" s="187"/>
      <c r="O293" s="187"/>
      <c r="Q293" s="188"/>
      <c r="R293" s="189"/>
    </row>
    <row r="294" spans="11:18" s="168" customFormat="1" ht="24" customHeight="1">
      <c r="K294" s="187"/>
      <c r="M294" s="187"/>
      <c r="O294" s="187"/>
      <c r="Q294" s="188"/>
      <c r="R294" s="189"/>
    </row>
    <row r="295" spans="11:18" s="168" customFormat="1" ht="24" customHeight="1">
      <c r="K295" s="187"/>
      <c r="M295" s="187"/>
      <c r="O295" s="187"/>
      <c r="Q295" s="188"/>
      <c r="R295" s="189"/>
    </row>
    <row r="296" spans="11:18" s="168" customFormat="1" ht="24" customHeight="1">
      <c r="K296" s="187"/>
      <c r="M296" s="187"/>
      <c r="O296" s="187"/>
      <c r="Q296" s="188"/>
      <c r="R296" s="189"/>
    </row>
    <row r="297" spans="11:18" s="168" customFormat="1" ht="24" customHeight="1">
      <c r="K297" s="187"/>
      <c r="M297" s="187"/>
      <c r="O297" s="187"/>
      <c r="Q297" s="188"/>
      <c r="R297" s="189"/>
    </row>
    <row r="298" spans="11:18" s="168" customFormat="1" ht="24" customHeight="1">
      <c r="K298" s="187"/>
      <c r="M298" s="187"/>
      <c r="O298" s="187"/>
      <c r="Q298" s="188"/>
      <c r="R298" s="189"/>
    </row>
    <row r="299" spans="11:18" s="168" customFormat="1" ht="24" customHeight="1">
      <c r="K299" s="187"/>
      <c r="M299" s="187"/>
      <c r="O299" s="187"/>
      <c r="Q299" s="188"/>
      <c r="R299" s="189"/>
    </row>
    <row r="300" spans="11:18" s="168" customFormat="1" ht="24" customHeight="1">
      <c r="K300" s="187"/>
      <c r="M300" s="187"/>
      <c r="O300" s="187"/>
      <c r="Q300" s="188"/>
      <c r="R300" s="189"/>
    </row>
    <row r="301" spans="11:18" s="168" customFormat="1" ht="24" customHeight="1">
      <c r="K301" s="187"/>
      <c r="M301" s="187"/>
      <c r="O301" s="187"/>
      <c r="Q301" s="188"/>
      <c r="R301" s="189"/>
    </row>
    <row r="302" spans="11:18" s="168" customFormat="1" ht="24" customHeight="1">
      <c r="K302" s="187"/>
      <c r="M302" s="187"/>
      <c r="O302" s="187"/>
      <c r="Q302" s="188"/>
      <c r="R302" s="189"/>
    </row>
    <row r="303" spans="11:18" s="168" customFormat="1" ht="24" customHeight="1">
      <c r="K303" s="187"/>
      <c r="M303" s="187"/>
      <c r="O303" s="187"/>
      <c r="Q303" s="188"/>
      <c r="R303" s="189"/>
    </row>
    <row r="304" spans="11:18" s="168" customFormat="1" ht="24" customHeight="1">
      <c r="K304" s="187"/>
      <c r="M304" s="187"/>
      <c r="O304" s="187"/>
      <c r="Q304" s="188"/>
      <c r="R304" s="189"/>
    </row>
    <row r="305" spans="11:18" s="168" customFormat="1" ht="24" customHeight="1">
      <c r="K305" s="187"/>
      <c r="M305" s="187"/>
      <c r="O305" s="187"/>
      <c r="Q305" s="188"/>
      <c r="R305" s="189"/>
    </row>
    <row r="306" spans="11:18" s="168" customFormat="1" ht="24" customHeight="1">
      <c r="K306" s="187"/>
      <c r="M306" s="187"/>
      <c r="O306" s="187"/>
      <c r="Q306" s="188"/>
      <c r="R306" s="189"/>
    </row>
    <row r="307" spans="11:18" s="168" customFormat="1" ht="24" customHeight="1">
      <c r="K307" s="187"/>
      <c r="M307" s="187"/>
      <c r="O307" s="187"/>
      <c r="Q307" s="188"/>
      <c r="R307" s="189"/>
    </row>
    <row r="308" spans="11:18" s="168" customFormat="1" ht="24" customHeight="1">
      <c r="K308" s="187"/>
      <c r="M308" s="187"/>
      <c r="O308" s="187"/>
      <c r="Q308" s="188"/>
      <c r="R308" s="189"/>
    </row>
    <row r="309" spans="11:18" s="168" customFormat="1" ht="24" customHeight="1">
      <c r="K309" s="187"/>
      <c r="M309" s="187"/>
      <c r="O309" s="187"/>
      <c r="Q309" s="188"/>
      <c r="R309" s="189"/>
    </row>
    <row r="310" spans="11:18" s="168" customFormat="1" ht="24" customHeight="1">
      <c r="K310" s="187"/>
      <c r="M310" s="187"/>
      <c r="O310" s="187"/>
      <c r="Q310" s="188"/>
      <c r="R310" s="189"/>
    </row>
    <row r="311" spans="11:18" s="168" customFormat="1" ht="24" customHeight="1">
      <c r="K311" s="187"/>
      <c r="M311" s="187"/>
      <c r="O311" s="187"/>
      <c r="Q311" s="188"/>
      <c r="R311" s="189"/>
    </row>
    <row r="312" spans="11:18" s="168" customFormat="1" ht="24" customHeight="1">
      <c r="K312" s="187"/>
      <c r="M312" s="187"/>
      <c r="O312" s="187"/>
      <c r="Q312" s="188"/>
      <c r="R312" s="189"/>
    </row>
    <row r="313" spans="11:18" s="168" customFormat="1" ht="24" customHeight="1">
      <c r="K313" s="187"/>
      <c r="M313" s="187"/>
      <c r="O313" s="187"/>
      <c r="Q313" s="188"/>
      <c r="R313" s="189"/>
    </row>
    <row r="314" spans="11:18" s="168" customFormat="1" ht="24" customHeight="1">
      <c r="K314" s="187"/>
      <c r="M314" s="187"/>
      <c r="O314" s="187"/>
      <c r="Q314" s="188"/>
      <c r="R314" s="189"/>
    </row>
    <row r="315" spans="11:18" s="168" customFormat="1" ht="24" customHeight="1">
      <c r="K315" s="187"/>
      <c r="M315" s="187"/>
      <c r="O315" s="187"/>
      <c r="Q315" s="188"/>
      <c r="R315" s="189"/>
    </row>
    <row r="316" spans="11:18" s="168" customFormat="1" ht="24" customHeight="1">
      <c r="K316" s="187"/>
      <c r="M316" s="187"/>
      <c r="O316" s="187"/>
      <c r="Q316" s="188"/>
      <c r="R316" s="189"/>
    </row>
    <row r="317" spans="11:18" s="168" customFormat="1" ht="24" customHeight="1">
      <c r="K317" s="187"/>
      <c r="M317" s="187"/>
      <c r="O317" s="187"/>
      <c r="Q317" s="188"/>
      <c r="R317" s="189"/>
    </row>
    <row r="318" spans="11:18" s="168" customFormat="1" ht="24" customHeight="1">
      <c r="K318" s="187"/>
      <c r="M318" s="187"/>
      <c r="O318" s="187"/>
      <c r="Q318" s="188"/>
      <c r="R318" s="189"/>
    </row>
    <row r="319" spans="11:18" s="168" customFormat="1" ht="24" customHeight="1">
      <c r="K319" s="187"/>
      <c r="M319" s="187"/>
      <c r="O319" s="187"/>
      <c r="Q319" s="188"/>
      <c r="R319" s="189"/>
    </row>
    <row r="320" spans="11:18" s="168" customFormat="1" ht="24" customHeight="1">
      <c r="K320" s="187"/>
      <c r="M320" s="187"/>
      <c r="O320" s="187"/>
      <c r="Q320" s="188"/>
      <c r="R320" s="189"/>
    </row>
    <row r="321" spans="11:18" s="168" customFormat="1" ht="24" customHeight="1">
      <c r="K321" s="187"/>
      <c r="M321" s="187"/>
      <c r="O321" s="187"/>
      <c r="Q321" s="188"/>
      <c r="R321" s="189"/>
    </row>
    <row r="322" spans="11:18" s="168" customFormat="1" ht="24" customHeight="1">
      <c r="K322" s="187"/>
      <c r="M322" s="187"/>
      <c r="O322" s="187"/>
      <c r="Q322" s="188"/>
      <c r="R322" s="189"/>
    </row>
    <row r="323" spans="11:18" s="168" customFormat="1" ht="24" customHeight="1">
      <c r="K323" s="187"/>
      <c r="M323" s="187"/>
      <c r="O323" s="187"/>
      <c r="Q323" s="188"/>
      <c r="R323" s="189"/>
    </row>
    <row r="324" spans="11:18" s="168" customFormat="1" ht="24" customHeight="1">
      <c r="K324" s="187"/>
      <c r="M324" s="187"/>
      <c r="O324" s="187"/>
      <c r="Q324" s="188"/>
      <c r="R324" s="189"/>
    </row>
    <row r="325" spans="11:18" s="168" customFormat="1" ht="24" customHeight="1">
      <c r="K325" s="187"/>
      <c r="M325" s="187"/>
      <c r="O325" s="187"/>
      <c r="Q325" s="188"/>
      <c r="R325" s="189"/>
    </row>
    <row r="326" spans="11:18" s="168" customFormat="1" ht="24" customHeight="1">
      <c r="K326" s="187"/>
      <c r="M326" s="187"/>
      <c r="O326" s="187"/>
      <c r="Q326" s="188"/>
      <c r="R326" s="189"/>
    </row>
    <row r="327" spans="11:18" s="168" customFormat="1" ht="24" customHeight="1">
      <c r="K327" s="187"/>
      <c r="M327" s="187"/>
      <c r="O327" s="187"/>
      <c r="Q327" s="188"/>
      <c r="R327" s="189"/>
    </row>
    <row r="328" spans="11:18" s="168" customFormat="1" ht="24" customHeight="1">
      <c r="K328" s="187"/>
      <c r="M328" s="187"/>
      <c r="O328" s="187"/>
      <c r="Q328" s="188"/>
      <c r="R328" s="189"/>
    </row>
    <row r="329" spans="11:18" s="168" customFormat="1" ht="24" customHeight="1">
      <c r="K329" s="187"/>
      <c r="M329" s="187"/>
      <c r="O329" s="187"/>
      <c r="Q329" s="188"/>
      <c r="R329" s="189"/>
    </row>
    <row r="330" spans="11:18" s="168" customFormat="1" ht="24" customHeight="1">
      <c r="K330" s="187"/>
      <c r="M330" s="187"/>
      <c r="O330" s="187"/>
      <c r="Q330" s="188"/>
      <c r="R330" s="189"/>
    </row>
    <row r="331" spans="11:18" s="168" customFormat="1" ht="24" customHeight="1">
      <c r="K331" s="187"/>
      <c r="M331" s="187"/>
      <c r="O331" s="187"/>
      <c r="Q331" s="188"/>
      <c r="R331" s="189"/>
    </row>
    <row r="332" spans="11:18" s="168" customFormat="1" ht="24" customHeight="1">
      <c r="K332" s="187"/>
      <c r="M332" s="187"/>
      <c r="O332" s="187"/>
      <c r="Q332" s="188"/>
      <c r="R332" s="189"/>
    </row>
    <row r="333" spans="11:18" s="168" customFormat="1" ht="24" customHeight="1">
      <c r="K333" s="187"/>
      <c r="M333" s="187"/>
      <c r="O333" s="187"/>
      <c r="Q333" s="188"/>
      <c r="R333" s="189"/>
    </row>
    <row r="334" spans="11:18" s="168" customFormat="1" ht="24" customHeight="1">
      <c r="K334" s="187"/>
      <c r="M334" s="187"/>
      <c r="O334" s="187"/>
      <c r="Q334" s="188"/>
      <c r="R334" s="189"/>
    </row>
    <row r="335" spans="11:18" s="168" customFormat="1" ht="24" customHeight="1">
      <c r="K335" s="187"/>
      <c r="M335" s="187"/>
      <c r="O335" s="187"/>
      <c r="Q335" s="188"/>
      <c r="R335" s="189"/>
    </row>
    <row r="336" spans="11:18" s="168" customFormat="1" ht="24" customHeight="1">
      <c r="K336" s="187"/>
      <c r="M336" s="187"/>
      <c r="O336" s="187"/>
      <c r="Q336" s="188"/>
      <c r="R336" s="189"/>
    </row>
    <row r="337" spans="11:18" s="168" customFormat="1" ht="24" customHeight="1">
      <c r="K337" s="187"/>
      <c r="M337" s="187"/>
      <c r="O337" s="187"/>
      <c r="Q337" s="188"/>
      <c r="R337" s="189"/>
    </row>
    <row r="338" spans="11:18" s="168" customFormat="1" ht="24" customHeight="1">
      <c r="K338" s="187"/>
      <c r="M338" s="187"/>
      <c r="O338" s="187"/>
      <c r="Q338" s="188"/>
      <c r="R338" s="189"/>
    </row>
    <row r="339" spans="11:18" s="168" customFormat="1" ht="24" customHeight="1">
      <c r="K339" s="187"/>
      <c r="M339" s="187"/>
      <c r="O339" s="187"/>
      <c r="Q339" s="188"/>
      <c r="R339" s="189"/>
    </row>
    <row r="340" spans="11:18" s="168" customFormat="1" ht="24" customHeight="1">
      <c r="K340" s="187"/>
      <c r="M340" s="187"/>
      <c r="O340" s="187"/>
      <c r="Q340" s="188"/>
      <c r="R340" s="189"/>
    </row>
    <row r="341" spans="11:18" s="168" customFormat="1" ht="24" customHeight="1">
      <c r="K341" s="187"/>
      <c r="M341" s="187"/>
      <c r="O341" s="187"/>
      <c r="Q341" s="188"/>
      <c r="R341" s="189"/>
    </row>
    <row r="342" spans="11:18" s="168" customFormat="1" ht="24" customHeight="1">
      <c r="K342" s="187"/>
      <c r="M342" s="187"/>
      <c r="O342" s="187"/>
      <c r="Q342" s="188"/>
      <c r="R342" s="189"/>
    </row>
    <row r="343" spans="11:18" s="168" customFormat="1" ht="24" customHeight="1">
      <c r="K343" s="187"/>
      <c r="M343" s="187"/>
      <c r="O343" s="187"/>
      <c r="Q343" s="188"/>
      <c r="R343" s="189"/>
    </row>
    <row r="344" spans="11:18" s="168" customFormat="1" ht="24" customHeight="1">
      <c r="K344" s="187"/>
      <c r="M344" s="187"/>
      <c r="O344" s="187"/>
      <c r="Q344" s="188"/>
      <c r="R344" s="189"/>
    </row>
    <row r="345" spans="11:18" s="168" customFormat="1" ht="24" customHeight="1">
      <c r="K345" s="187"/>
      <c r="M345" s="187"/>
      <c r="O345" s="187"/>
      <c r="Q345" s="188"/>
      <c r="R345" s="189"/>
    </row>
    <row r="346" spans="11:18" s="168" customFormat="1" ht="24" customHeight="1">
      <c r="K346" s="187"/>
      <c r="M346" s="187"/>
      <c r="O346" s="187"/>
      <c r="Q346" s="188"/>
      <c r="R346" s="189"/>
    </row>
    <row r="347" spans="11:18" s="168" customFormat="1" ht="24" customHeight="1">
      <c r="K347" s="187"/>
      <c r="M347" s="187"/>
      <c r="O347" s="187"/>
      <c r="Q347" s="188"/>
      <c r="R347" s="189"/>
    </row>
    <row r="348" spans="11:18" s="168" customFormat="1" ht="24" customHeight="1">
      <c r="K348" s="187"/>
      <c r="M348" s="187"/>
      <c r="O348" s="187"/>
      <c r="Q348" s="188"/>
      <c r="R348" s="189"/>
    </row>
    <row r="349" spans="11:18" s="168" customFormat="1" ht="24" customHeight="1">
      <c r="K349" s="187"/>
      <c r="M349" s="187"/>
      <c r="O349" s="187"/>
      <c r="Q349" s="188"/>
      <c r="R349" s="189"/>
    </row>
    <row r="350" spans="11:18" s="168" customFormat="1" ht="24" customHeight="1">
      <c r="K350" s="187"/>
      <c r="M350" s="187"/>
      <c r="O350" s="187"/>
      <c r="Q350" s="188"/>
      <c r="R350" s="189"/>
    </row>
    <row r="351" spans="11:18" s="168" customFormat="1" ht="24" customHeight="1">
      <c r="K351" s="187"/>
      <c r="M351" s="187"/>
      <c r="O351" s="187"/>
      <c r="Q351" s="188"/>
      <c r="R351" s="189"/>
    </row>
    <row r="352" spans="11:18" s="168" customFormat="1" ht="24" customHeight="1">
      <c r="K352" s="187"/>
      <c r="M352" s="187"/>
      <c r="O352" s="187"/>
      <c r="Q352" s="188"/>
      <c r="R352" s="189"/>
    </row>
    <row r="353" spans="11:18" s="168" customFormat="1" ht="24" customHeight="1">
      <c r="K353" s="187"/>
      <c r="M353" s="187"/>
      <c r="O353" s="187"/>
      <c r="Q353" s="188"/>
      <c r="R353" s="189"/>
    </row>
    <row r="354" spans="11:18" s="168" customFormat="1" ht="24" customHeight="1">
      <c r="K354" s="187"/>
      <c r="M354" s="187"/>
      <c r="O354" s="187"/>
      <c r="Q354" s="188"/>
      <c r="R354" s="189"/>
    </row>
    <row r="355" spans="11:18" s="168" customFormat="1" ht="24" customHeight="1">
      <c r="K355" s="187"/>
      <c r="M355" s="187"/>
      <c r="O355" s="187"/>
      <c r="Q355" s="188"/>
      <c r="R355" s="189"/>
    </row>
    <row r="356" spans="11:18" s="168" customFormat="1" ht="24" customHeight="1">
      <c r="K356" s="187"/>
      <c r="M356" s="187"/>
      <c r="O356" s="187"/>
      <c r="Q356" s="188"/>
      <c r="R356" s="189"/>
    </row>
    <row r="357" spans="11:18" s="168" customFormat="1" ht="24" customHeight="1">
      <c r="K357" s="187"/>
      <c r="M357" s="187"/>
      <c r="O357" s="187"/>
      <c r="Q357" s="188"/>
      <c r="R357" s="189"/>
    </row>
    <row r="358" spans="11:18" s="168" customFormat="1" ht="24" customHeight="1">
      <c r="K358" s="187"/>
      <c r="M358" s="187"/>
      <c r="O358" s="187"/>
      <c r="Q358" s="188"/>
      <c r="R358" s="189"/>
    </row>
    <row r="359" spans="11:18" s="168" customFormat="1" ht="24" customHeight="1">
      <c r="K359" s="187"/>
      <c r="M359" s="187"/>
      <c r="O359" s="187"/>
      <c r="Q359" s="188"/>
      <c r="R359" s="189"/>
    </row>
    <row r="360" spans="11:18" s="168" customFormat="1" ht="24" customHeight="1">
      <c r="K360" s="187"/>
      <c r="M360" s="187"/>
      <c r="O360" s="187"/>
      <c r="Q360" s="188"/>
      <c r="R360" s="189"/>
    </row>
    <row r="361" spans="11:18" s="168" customFormat="1" ht="24" customHeight="1">
      <c r="K361" s="187"/>
      <c r="M361" s="187"/>
      <c r="O361" s="187"/>
      <c r="Q361" s="188"/>
      <c r="R361" s="189"/>
    </row>
    <row r="362" spans="11:18" s="168" customFormat="1" ht="24" customHeight="1">
      <c r="K362" s="187"/>
      <c r="M362" s="187"/>
      <c r="O362" s="187"/>
      <c r="Q362" s="188"/>
      <c r="R362" s="189"/>
    </row>
    <row r="363" spans="11:18" s="168" customFormat="1" ht="24" customHeight="1">
      <c r="K363" s="187"/>
      <c r="M363" s="187"/>
      <c r="O363" s="187"/>
      <c r="Q363" s="188"/>
      <c r="R363" s="189"/>
    </row>
    <row r="364" spans="11:18" s="168" customFormat="1" ht="24" customHeight="1">
      <c r="K364" s="187"/>
      <c r="M364" s="187"/>
      <c r="O364" s="187"/>
      <c r="Q364" s="188"/>
      <c r="R364" s="189"/>
    </row>
    <row r="365" spans="11:18" s="168" customFormat="1" ht="24" customHeight="1">
      <c r="K365" s="187"/>
      <c r="M365" s="187"/>
      <c r="O365" s="187"/>
      <c r="Q365" s="188"/>
      <c r="R365" s="189"/>
    </row>
    <row r="366" spans="11:18" s="168" customFormat="1" ht="24" customHeight="1">
      <c r="K366" s="187"/>
      <c r="M366" s="187"/>
      <c r="O366" s="187"/>
      <c r="Q366" s="188"/>
      <c r="R366" s="189"/>
    </row>
    <row r="367" spans="11:18" s="168" customFormat="1" ht="24" customHeight="1">
      <c r="K367" s="187"/>
      <c r="M367" s="187"/>
      <c r="O367" s="187"/>
      <c r="Q367" s="188"/>
      <c r="R367" s="189"/>
    </row>
    <row r="368" spans="11:18" s="168" customFormat="1" ht="24" customHeight="1">
      <c r="K368" s="187"/>
      <c r="M368" s="187"/>
      <c r="O368" s="187"/>
      <c r="Q368" s="188"/>
      <c r="R368" s="189"/>
    </row>
    <row r="369" spans="11:18" s="168" customFormat="1" ht="24" customHeight="1">
      <c r="K369" s="187"/>
      <c r="M369" s="187"/>
      <c r="O369" s="187"/>
      <c r="Q369" s="188"/>
      <c r="R369" s="189"/>
    </row>
    <row r="370" spans="11:18" s="168" customFormat="1" ht="24" customHeight="1">
      <c r="K370" s="187"/>
      <c r="M370" s="187"/>
      <c r="O370" s="187"/>
      <c r="Q370" s="188"/>
      <c r="R370" s="189"/>
    </row>
    <row r="371" spans="11:18" s="168" customFormat="1" ht="24" customHeight="1">
      <c r="K371" s="187"/>
      <c r="M371" s="187"/>
      <c r="O371" s="187"/>
      <c r="Q371" s="188"/>
      <c r="R371" s="189"/>
    </row>
    <row r="372" spans="11:18" s="168" customFormat="1" ht="24" customHeight="1">
      <c r="K372" s="187"/>
      <c r="M372" s="187"/>
      <c r="O372" s="187"/>
      <c r="Q372" s="188"/>
      <c r="R372" s="189"/>
    </row>
    <row r="373" spans="11:18" s="168" customFormat="1" ht="24" customHeight="1">
      <c r="K373" s="187"/>
      <c r="M373" s="187"/>
      <c r="O373" s="187"/>
      <c r="Q373" s="188"/>
      <c r="R373" s="189"/>
    </row>
    <row r="374" spans="11:18" s="168" customFormat="1" ht="24" customHeight="1">
      <c r="K374" s="187"/>
      <c r="M374" s="187"/>
      <c r="O374" s="187"/>
      <c r="Q374" s="188"/>
      <c r="R374" s="189"/>
    </row>
    <row r="375" spans="11:18" s="168" customFormat="1" ht="24" customHeight="1">
      <c r="K375" s="187"/>
      <c r="M375" s="187"/>
      <c r="O375" s="187"/>
      <c r="Q375" s="188"/>
      <c r="R375" s="189"/>
    </row>
    <row r="376" spans="11:18" s="168" customFormat="1" ht="24" customHeight="1">
      <c r="K376" s="187"/>
      <c r="M376" s="187"/>
      <c r="O376" s="187"/>
      <c r="Q376" s="188"/>
      <c r="R376" s="189"/>
    </row>
    <row r="377" spans="11:18" s="168" customFormat="1" ht="24" customHeight="1">
      <c r="K377" s="187"/>
      <c r="M377" s="187"/>
      <c r="O377" s="187"/>
      <c r="Q377" s="188"/>
      <c r="R377" s="189"/>
    </row>
    <row r="378" spans="11:18" s="168" customFormat="1" ht="24" customHeight="1">
      <c r="K378" s="187"/>
      <c r="M378" s="187"/>
      <c r="O378" s="187"/>
      <c r="Q378" s="188"/>
      <c r="R378" s="189"/>
    </row>
    <row r="379" spans="11:18" s="168" customFormat="1" ht="24" customHeight="1">
      <c r="K379" s="187"/>
      <c r="M379" s="187"/>
      <c r="O379" s="187"/>
      <c r="Q379" s="188"/>
      <c r="R379" s="189"/>
    </row>
    <row r="380" spans="11:18" s="168" customFormat="1" ht="24" customHeight="1">
      <c r="K380" s="187"/>
      <c r="M380" s="187"/>
      <c r="O380" s="187"/>
      <c r="Q380" s="188"/>
      <c r="R380" s="189"/>
    </row>
    <row r="381" spans="11:18" s="168" customFormat="1" ht="24" customHeight="1">
      <c r="K381" s="187"/>
      <c r="M381" s="187"/>
      <c r="O381" s="187"/>
      <c r="Q381" s="188"/>
      <c r="R381" s="189"/>
    </row>
    <row r="382" spans="11:18" s="168" customFormat="1" ht="24" customHeight="1">
      <c r="K382" s="187"/>
      <c r="M382" s="187"/>
      <c r="O382" s="187"/>
      <c r="Q382" s="188"/>
      <c r="R382" s="189"/>
    </row>
    <row r="383" spans="11:18" s="168" customFormat="1" ht="24" customHeight="1">
      <c r="K383" s="187"/>
      <c r="M383" s="187"/>
      <c r="O383" s="187"/>
      <c r="Q383" s="188"/>
      <c r="R383" s="189"/>
    </row>
    <row r="384" spans="11:18" s="168" customFormat="1" ht="24" customHeight="1">
      <c r="K384" s="187"/>
      <c r="M384" s="187"/>
      <c r="O384" s="187"/>
      <c r="Q384" s="188"/>
      <c r="R384" s="189"/>
    </row>
    <row r="385" spans="11:18" s="168" customFormat="1" ht="24" customHeight="1">
      <c r="K385" s="187"/>
      <c r="M385" s="187"/>
      <c r="O385" s="187"/>
      <c r="Q385" s="188"/>
      <c r="R385" s="189"/>
    </row>
    <row r="386" spans="11:18" s="168" customFormat="1" ht="24" customHeight="1">
      <c r="K386" s="187"/>
      <c r="M386" s="187"/>
      <c r="O386" s="187"/>
      <c r="Q386" s="188"/>
      <c r="R386" s="189"/>
    </row>
    <row r="387" spans="11:18" s="168" customFormat="1" ht="24" customHeight="1">
      <c r="K387" s="187"/>
      <c r="M387" s="187"/>
      <c r="O387" s="187"/>
      <c r="Q387" s="188"/>
      <c r="R387" s="189"/>
    </row>
  </sheetData>
  <autoFilter ref="A17:AS136" xr:uid="{00000000-0001-0000-0200-000000000000}"/>
  <mergeCells count="31">
    <mergeCell ref="AQ15:AR15"/>
    <mergeCell ref="AS15:AS17"/>
    <mergeCell ref="AG16:AG17"/>
    <mergeCell ref="AI16:AI17"/>
    <mergeCell ref="AK16:AK17"/>
    <mergeCell ref="AM16:AM17"/>
    <mergeCell ref="AO16:AO17"/>
    <mergeCell ref="AQ16:AQ17"/>
    <mergeCell ref="AH16:AH17"/>
    <mergeCell ref="AJ16:AJ17"/>
    <mergeCell ref="AL16:AL17"/>
    <mergeCell ref="AN16:AN17"/>
    <mergeCell ref="AR16:AR17"/>
    <mergeCell ref="AP16:AP17"/>
    <mergeCell ref="AG15:AH15"/>
    <mergeCell ref="AI15:AJ15"/>
    <mergeCell ref="AK15:AL15"/>
    <mergeCell ref="AM15:AN15"/>
    <mergeCell ref="AO15:AP15"/>
    <mergeCell ref="P16:R16"/>
    <mergeCell ref="S16:T16"/>
    <mergeCell ref="U16:V16"/>
    <mergeCell ref="W16:Y16"/>
    <mergeCell ref="A14:I15"/>
    <mergeCell ref="J14:O15"/>
    <mergeCell ref="P14:AE14"/>
    <mergeCell ref="E5:L11"/>
    <mergeCell ref="M5:Z11"/>
    <mergeCell ref="AA5:AF11"/>
    <mergeCell ref="P15:T15"/>
    <mergeCell ref="U15:AE15"/>
  </mergeCells>
  <conditionalFormatting sqref="N18:N142">
    <cfRule type="containsText" dxfId="90" priority="5" operator="containsText" text="BAJO">
      <formula>NOT(ISERROR(SEARCH("BAJO",N18)))</formula>
    </cfRule>
    <cfRule type="containsText" dxfId="89" priority="6" operator="containsText" text="MODERADO">
      <formula>NOT(ISERROR(SEARCH("MODERADO",N18)))</formula>
    </cfRule>
    <cfRule type="containsText" dxfId="88" priority="7" operator="containsText" text="ALTO">
      <formula>NOT(ISERROR(SEARCH("ALTO",N18)))</formula>
    </cfRule>
    <cfRule type="containsText" dxfId="87" priority="8" operator="containsText" text="EXTREMO">
      <formula>NOT(ISERROR(SEARCH("EXTREMO",N18)))</formula>
    </cfRule>
  </conditionalFormatting>
  <conditionalFormatting sqref="AA18:AA1048576">
    <cfRule type="cellIs" dxfId="86" priority="9" operator="equal">
      <formula>"MUY ALTA"</formula>
    </cfRule>
    <cfRule type="cellIs" dxfId="85" priority="10" operator="equal">
      <formula>"ALTA"</formula>
    </cfRule>
    <cfRule type="cellIs" dxfId="84" priority="11" operator="equal">
      <formula>"MEDIA"</formula>
    </cfRule>
    <cfRule type="cellIs" dxfId="83" priority="12" operator="equal">
      <formula>"BAJA"</formula>
    </cfRule>
    <cfRule type="cellIs" dxfId="82" priority="13" operator="equal">
      <formula>"Muy Baja"</formula>
    </cfRule>
  </conditionalFormatting>
  <conditionalFormatting sqref="AE18:AE142">
    <cfRule type="containsText" dxfId="81" priority="1" operator="containsText" text="BAJO">
      <formula>NOT(ISERROR(SEARCH("BAJO",AE18)))</formula>
    </cfRule>
    <cfRule type="containsText" dxfId="80" priority="2" operator="containsText" text="MODERADO">
      <formula>NOT(ISERROR(SEARCH("MODERADO",AE18)))</formula>
    </cfRule>
    <cfRule type="containsText" dxfId="79" priority="3" operator="containsText" text="ALTO">
      <formula>NOT(ISERROR(SEARCH("ALTO",AE18)))</formula>
    </cfRule>
    <cfRule type="containsText" dxfId="78" priority="4" operator="containsText" text="EXTREMO">
      <formula>NOT(ISERROR(SEARCH("EXTREMO",AE18)))</formula>
    </cfRule>
  </conditionalFormatting>
  <pageMargins left="0.7" right="0.7" top="0.75" bottom="0.75" header="0.3" footer="0.3"/>
  <pageSetup scale="10" orientation="portrait"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1000000}">
          <x14:formula1>
            <xm:f>'Fórmulas '!$Y$17:$Y$21</xm:f>
          </x14:formula1>
          <xm:sqref>H18:H1048576</xm:sqref>
        </x14:dataValidation>
        <x14:dataValidation type="list" allowBlank="1" showInputMessage="1" showErrorMessage="1" xr:uid="{00000000-0002-0000-0200-000003000000}">
          <x14:formula1>
            <xm:f>'Fórmulas '!$B$47:$B$67</xm:f>
          </x14:formula1>
          <xm:sqref>B137:B1048576 A21:A1048576</xm:sqref>
        </x14:dataValidation>
        <x14:dataValidation type="list" allowBlank="1" showInputMessage="1" showErrorMessage="1" xr:uid="{00000000-0002-0000-0200-000004000000}">
          <x14:formula1>
            <xm:f>'Fórmulas '!$Y$5:$Y$7</xm:f>
          </x14:formula1>
          <xm:sqref>AF18:AF1048576</xm:sqref>
        </x14:dataValidation>
        <x14:dataValidation type="list" allowBlank="1" showInputMessage="1" showErrorMessage="1" xr:uid="{00000000-0002-0000-0200-000005000000}">
          <x14:formula1>
            <xm:f>'Fórmulas '!$V$5:$V$6</xm:f>
          </x14:formula1>
          <xm:sqref>Y18:Y1048576</xm:sqref>
        </x14:dataValidation>
        <x14:dataValidation type="list" allowBlank="1" showInputMessage="1" showErrorMessage="1" xr:uid="{00000000-0002-0000-0200-000006000000}">
          <x14:formula1>
            <xm:f>'Fórmulas '!$U$5:$U$6</xm:f>
          </x14:formula1>
          <xm:sqref>X18:X1048576</xm:sqref>
        </x14:dataValidation>
        <x14:dataValidation type="list" allowBlank="1" showInputMessage="1" showErrorMessage="1" xr:uid="{00000000-0002-0000-0200-000007000000}">
          <x14:formula1>
            <xm:f>'Fórmulas '!$T$5:$T$6</xm:f>
          </x14:formula1>
          <xm:sqref>W18:W1048576</xm:sqref>
        </x14:dataValidation>
        <x14:dataValidation type="list" allowBlank="1" showInputMessage="1" showErrorMessage="1" xr:uid="{00000000-0002-0000-0200-000008000000}">
          <x14:formula1>
            <xm:f>'Fórmulas '!$Q$5:$Q$7</xm:f>
          </x14:formula1>
          <xm:sqref>T18:T136</xm:sqref>
        </x14:dataValidation>
        <x14:dataValidation type="list" allowBlank="1" showInputMessage="1" showErrorMessage="1" xr:uid="{00000000-0002-0000-0200-000009000000}">
          <x14:formula1>
            <xm:f>'Fórmulas '!$Q$10:$Q$11</xm:f>
          </x14:formula1>
          <xm:sqref>S18:S1048576</xm:sqref>
        </x14:dataValidation>
        <x14:dataValidation type="list" allowBlank="1" showInputMessage="1" showErrorMessage="1" xr:uid="{00000000-0002-0000-0200-00000A000000}">
          <x14:formula1>
            <xm:f>'Fórmulas '!$E$5:$E$9</xm:f>
          </x14:formula1>
          <xm:sqref>L18:L136 AC18:AC1048576</xm:sqref>
        </x14:dataValidation>
        <x14:dataValidation type="list" allowBlank="1" showInputMessage="1" showErrorMessage="1" xr:uid="{00000000-0002-0000-0200-00000B000000}">
          <x14:formula1>
            <xm:f>'Fórmulas '!$B$5:$B$9</xm:f>
          </x14:formula1>
          <xm:sqref>J18:J136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 filterMode="1">
    <pageSetUpPr fitToPage="1"/>
  </sheetPr>
  <dimension ref="A1:DS44"/>
  <sheetViews>
    <sheetView showGridLines="0" topLeftCell="BP8" zoomScale="70" zoomScaleNormal="70" workbookViewId="0">
      <pane ySplit="4" topLeftCell="A18" activePane="bottomLeft" state="frozen"/>
      <selection pane="bottomLeft" activeCell="BR16" sqref="BR16:BR18"/>
      <selection activeCell="AG8" sqref="AG8"/>
    </sheetView>
  </sheetViews>
  <sheetFormatPr defaultColWidth="11.5703125" defaultRowHeight="15"/>
  <cols>
    <col min="1" max="1" width="21.42578125" customWidth="1"/>
    <col min="2" max="2" width="44.85546875" customWidth="1"/>
    <col min="3" max="3" width="19.7109375" customWidth="1"/>
    <col min="4" max="4" width="34.28515625" customWidth="1"/>
    <col min="5" max="5" width="14.5703125" style="2" bestFit="1" customWidth="1"/>
    <col min="6" max="6" width="13.7109375" style="2" bestFit="1" customWidth="1"/>
    <col min="7" max="7" width="20" style="2" bestFit="1" customWidth="1"/>
    <col min="8" max="8" width="15.7109375" style="2" bestFit="1" customWidth="1"/>
    <col min="9" max="9" width="16.5703125" style="2" customWidth="1"/>
    <col min="10" max="10" width="21.28515625" style="2" customWidth="1"/>
    <col min="11" max="11" width="23.5703125" style="2" customWidth="1"/>
    <col min="12" max="13" width="16.85546875" style="2" customWidth="1"/>
    <col min="14" max="14" width="15.42578125" style="2" customWidth="1"/>
    <col min="15" max="15" width="17.7109375" style="2" customWidth="1"/>
    <col min="16" max="30" width="11.5703125" style="2" customWidth="1"/>
    <col min="31" max="31" width="24.42578125" style="2" customWidth="1"/>
    <col min="32" max="32" width="21.28515625" style="2" customWidth="1"/>
    <col min="33" max="33" width="16.85546875" style="2" customWidth="1"/>
    <col min="34" max="34" width="18.7109375" style="2" customWidth="1"/>
    <col min="35" max="35" width="13.5703125" style="2" customWidth="1"/>
    <col min="36" max="36" width="13.85546875" style="2" customWidth="1"/>
    <col min="37" max="37" width="31.140625" style="2" customWidth="1"/>
    <col min="38" max="38" width="28.85546875" style="2" customWidth="1"/>
    <col min="39" max="39" width="22" style="2" customWidth="1"/>
    <col min="40" max="40" width="19.28515625" style="2" customWidth="1"/>
    <col min="41" max="41" width="17.5703125" style="2" customWidth="1"/>
    <col min="42" max="42" width="18.42578125" style="2" customWidth="1"/>
    <col min="43" max="43" width="19.28515625" style="2" customWidth="1"/>
    <col min="44" max="48" width="11.5703125" style="2" customWidth="1"/>
    <col min="49" max="49" width="10.28515625" style="2" customWidth="1"/>
    <col min="50" max="50" width="23.140625" style="2" customWidth="1"/>
    <col min="51" max="51" width="11.5703125" style="2" customWidth="1"/>
    <col min="52" max="52" width="16" style="2" customWidth="1"/>
    <col min="53" max="53" width="11.5703125" style="2" customWidth="1"/>
    <col min="54" max="54" width="17.85546875" style="2" customWidth="1"/>
    <col min="55" max="56" width="11.5703125" style="2" customWidth="1"/>
    <col min="57" max="57" width="18" style="2" customWidth="1"/>
    <col min="58" max="58" width="20.7109375" style="2" customWidth="1"/>
    <col min="59" max="61" width="21.42578125" style="2" customWidth="1"/>
    <col min="62" max="62" width="41.42578125" style="2" customWidth="1"/>
    <col min="63" max="63" width="24.7109375" style="51" customWidth="1"/>
    <col min="64" max="64" width="42.7109375" customWidth="1"/>
    <col min="65" max="67" width="32.28515625" customWidth="1"/>
    <col min="68" max="68" width="33.5703125" customWidth="1"/>
    <col min="69" max="69" width="34.85546875" customWidth="1"/>
    <col min="70" max="70" width="35.5703125" customWidth="1"/>
  </cols>
  <sheetData>
    <row r="1" spans="1:70">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row>
    <row r="2" spans="1:70" ht="14.45" customHeight="1">
      <c r="A2" s="298"/>
      <c r="B2" s="299"/>
      <c r="C2" s="300"/>
      <c r="D2" s="287" t="s">
        <v>1</v>
      </c>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288"/>
      <c r="BG2" s="288"/>
      <c r="BH2" s="288"/>
      <c r="BI2" s="288"/>
      <c r="BJ2" s="288"/>
      <c r="BK2" s="288"/>
      <c r="BL2" s="288"/>
      <c r="BM2" s="288"/>
      <c r="BN2" s="288"/>
      <c r="BO2" s="289"/>
      <c r="BP2" s="283" t="s">
        <v>2</v>
      </c>
      <c r="BQ2" s="280" t="s">
        <v>1180</v>
      </c>
    </row>
    <row r="3" spans="1:70" ht="14.45" customHeight="1">
      <c r="A3" s="301"/>
      <c r="B3" s="302"/>
      <c r="C3" s="303"/>
      <c r="D3" s="290"/>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2"/>
      <c r="BP3" s="284"/>
      <c r="BQ3" s="281"/>
    </row>
    <row r="4" spans="1:70" ht="14.45" customHeight="1">
      <c r="A4" s="301"/>
      <c r="B4" s="302"/>
      <c r="C4" s="303"/>
      <c r="D4" s="290"/>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1"/>
      <c r="BG4" s="291"/>
      <c r="BH4" s="291"/>
      <c r="BI4" s="291"/>
      <c r="BJ4" s="291"/>
      <c r="BK4" s="291"/>
      <c r="BL4" s="291"/>
      <c r="BM4" s="291"/>
      <c r="BN4" s="291"/>
      <c r="BO4" s="292"/>
      <c r="BP4" s="284"/>
      <c r="BQ4" s="281"/>
    </row>
    <row r="5" spans="1:70" ht="28.15" customHeight="1">
      <c r="A5" s="304"/>
      <c r="B5" s="305"/>
      <c r="C5" s="306"/>
      <c r="D5" s="293"/>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c r="BK5" s="294"/>
      <c r="BL5" s="294"/>
      <c r="BM5" s="294"/>
      <c r="BN5" s="294"/>
      <c r="BO5" s="295"/>
      <c r="BP5" s="285"/>
      <c r="BQ5" s="282"/>
    </row>
    <row r="6" spans="1:70">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row>
    <row r="7" spans="1:70">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row>
    <row r="8" spans="1:70" ht="57" customHeight="1">
      <c r="A8" s="296" t="s">
        <v>4</v>
      </c>
      <c r="B8" s="296"/>
      <c r="C8" s="296"/>
      <c r="D8" s="296"/>
      <c r="E8" s="296"/>
      <c r="F8" s="296"/>
      <c r="G8" s="296"/>
      <c r="H8" s="296"/>
      <c r="I8" s="296"/>
      <c r="J8" s="296"/>
      <c r="K8" s="296"/>
      <c r="L8" s="297" t="s">
        <v>5</v>
      </c>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79"/>
      <c r="AL8" s="279"/>
      <c r="AM8" s="279"/>
      <c r="AN8" s="279"/>
      <c r="AO8" s="279"/>
      <c r="AP8" s="279"/>
      <c r="AQ8" s="279"/>
      <c r="AR8" s="279"/>
      <c r="AS8" s="279"/>
      <c r="AT8" s="279"/>
      <c r="AU8" s="279"/>
      <c r="AV8" s="279"/>
      <c r="AW8" s="279"/>
      <c r="AX8" s="279"/>
      <c r="AY8" s="279"/>
      <c r="AZ8" s="279"/>
      <c r="BA8" s="279"/>
      <c r="BB8" s="279"/>
      <c r="BC8" s="279"/>
      <c r="BD8" s="279"/>
      <c r="BE8" s="279"/>
      <c r="BF8" s="127"/>
      <c r="BG8" s="127"/>
      <c r="BH8" s="127"/>
      <c r="BI8" s="127"/>
      <c r="BJ8" s="314" t="s">
        <v>1181</v>
      </c>
      <c r="BK8" s="314"/>
      <c r="BL8" s="314"/>
      <c r="BM8" s="314"/>
      <c r="BN8" s="141"/>
      <c r="BO8" s="141"/>
      <c r="BP8" s="307" t="s">
        <v>1182</v>
      </c>
      <c r="BQ8" s="307"/>
      <c r="BR8" s="311" t="s">
        <v>1183</v>
      </c>
    </row>
    <row r="9" spans="1:70" ht="14.45" customHeight="1">
      <c r="A9" s="296"/>
      <c r="B9" s="296"/>
      <c r="C9" s="296"/>
      <c r="D9" s="296"/>
      <c r="E9" s="296"/>
      <c r="F9" s="296"/>
      <c r="G9" s="296"/>
      <c r="H9" s="296"/>
      <c r="I9" s="296"/>
      <c r="J9" s="296"/>
      <c r="K9" s="296"/>
      <c r="L9" s="297"/>
      <c r="M9" s="297"/>
      <c r="N9" s="297"/>
      <c r="O9" s="297"/>
      <c r="P9" s="297"/>
      <c r="Q9" s="297"/>
      <c r="R9" s="297"/>
      <c r="S9" s="297"/>
      <c r="T9" s="297"/>
      <c r="U9" s="297"/>
      <c r="V9" s="297"/>
      <c r="W9" s="297"/>
      <c r="X9" s="297"/>
      <c r="Y9" s="297"/>
      <c r="Z9" s="297"/>
      <c r="AA9" s="297"/>
      <c r="AB9" s="297"/>
      <c r="AC9" s="297"/>
      <c r="AD9" s="297"/>
      <c r="AE9" s="297"/>
      <c r="AF9" s="297"/>
      <c r="AG9" s="297"/>
      <c r="AH9" s="297"/>
      <c r="AI9" s="297"/>
      <c r="AJ9" s="297"/>
      <c r="AK9" s="308"/>
      <c r="AL9" s="308"/>
      <c r="AM9" s="308"/>
      <c r="AN9" s="308"/>
      <c r="AO9" s="308"/>
      <c r="AP9" s="279" t="s">
        <v>7</v>
      </c>
      <c r="AQ9" s="279"/>
      <c r="AR9" s="279"/>
      <c r="AS9" s="279"/>
      <c r="AT9" s="279"/>
      <c r="AU9" s="279"/>
      <c r="AV9" s="279"/>
      <c r="AW9" s="279"/>
      <c r="AX9" s="279"/>
      <c r="AY9" s="30"/>
      <c r="AZ9" s="30"/>
      <c r="BA9" s="30"/>
      <c r="BB9" s="30"/>
      <c r="BC9" s="30"/>
      <c r="BD9" s="30"/>
      <c r="BE9" s="30"/>
      <c r="BF9" s="30"/>
      <c r="BG9" s="30"/>
      <c r="BH9" s="30"/>
      <c r="BI9" s="30"/>
      <c r="BJ9" s="3" t="s">
        <v>1184</v>
      </c>
      <c r="BK9" s="3"/>
      <c r="BL9" s="312" t="s">
        <v>1185</v>
      </c>
      <c r="BM9" s="312"/>
      <c r="BN9" s="312" t="s">
        <v>1186</v>
      </c>
      <c r="BO9" s="312"/>
      <c r="BP9" s="307"/>
      <c r="BQ9" s="307"/>
      <c r="BR9" s="311"/>
    </row>
    <row r="10" spans="1:70" ht="14.45" customHeight="1">
      <c r="A10" s="296"/>
      <c r="B10" s="296"/>
      <c r="C10" s="296"/>
      <c r="D10" s="296"/>
      <c r="E10" s="296"/>
      <c r="F10" s="296"/>
      <c r="G10" s="296"/>
      <c r="H10" s="296"/>
      <c r="I10" s="296"/>
      <c r="J10" s="296"/>
      <c r="K10" s="296"/>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7"/>
      <c r="AK10" s="308"/>
      <c r="AL10" s="308"/>
      <c r="AM10" s="308"/>
      <c r="AN10" s="308"/>
      <c r="AO10" s="308"/>
      <c r="AP10" s="309" t="s">
        <v>7</v>
      </c>
      <c r="AQ10" s="309"/>
      <c r="AR10" s="309"/>
      <c r="AS10" s="309"/>
      <c r="AT10" s="309"/>
      <c r="AU10" s="309"/>
      <c r="AV10" s="309"/>
      <c r="AW10" s="310" t="s">
        <v>1187</v>
      </c>
      <c r="AX10" s="310"/>
      <c r="AY10" s="276" t="s">
        <v>1188</v>
      </c>
      <c r="AZ10" s="126"/>
      <c r="BA10" s="276" t="s">
        <v>30</v>
      </c>
      <c r="BB10" s="276" t="s">
        <v>47</v>
      </c>
      <c r="BC10" s="276" t="s">
        <v>32</v>
      </c>
      <c r="BD10" s="276" t="s">
        <v>48</v>
      </c>
      <c r="BE10" s="276" t="s">
        <v>34</v>
      </c>
      <c r="BF10" s="276" t="s">
        <v>1189</v>
      </c>
      <c r="BG10" s="276" t="s">
        <v>1190</v>
      </c>
      <c r="BH10" s="276" t="s">
        <v>1191</v>
      </c>
      <c r="BI10" s="276" t="s">
        <v>1192</v>
      </c>
      <c r="BJ10" s="277" t="s">
        <v>1193</v>
      </c>
      <c r="BK10" s="277" t="s">
        <v>1194</v>
      </c>
      <c r="BL10" s="313" t="s">
        <v>1195</v>
      </c>
      <c r="BM10" s="313" t="s">
        <v>1194</v>
      </c>
      <c r="BN10" s="315" t="s">
        <v>1196</v>
      </c>
      <c r="BO10" s="315" t="s">
        <v>1194</v>
      </c>
      <c r="BP10" s="286" t="s">
        <v>1197</v>
      </c>
      <c r="BQ10" s="286" t="s">
        <v>1198</v>
      </c>
      <c r="BR10" s="311"/>
    </row>
    <row r="11" spans="1:70" ht="135" customHeight="1">
      <c r="A11" s="4" t="s">
        <v>20</v>
      </c>
      <c r="B11" s="4" t="s">
        <v>22</v>
      </c>
      <c r="C11" s="4" t="s">
        <v>23</v>
      </c>
      <c r="D11" s="4" t="s">
        <v>24</v>
      </c>
      <c r="E11" s="4" t="s">
        <v>1199</v>
      </c>
      <c r="F11" s="4" t="s">
        <v>1200</v>
      </c>
      <c r="G11" s="4" t="s">
        <v>1201</v>
      </c>
      <c r="H11" s="4" t="s">
        <v>1202</v>
      </c>
      <c r="I11" s="4" t="s">
        <v>1203</v>
      </c>
      <c r="J11" s="4" t="s">
        <v>1204</v>
      </c>
      <c r="K11" s="4" t="s">
        <v>1205</v>
      </c>
      <c r="L11" s="5" t="s">
        <v>1206</v>
      </c>
      <c r="M11" s="5" t="s">
        <v>1207</v>
      </c>
      <c r="N11" s="5" t="s">
        <v>1208</v>
      </c>
      <c r="O11" s="5" t="s">
        <v>1209</v>
      </c>
      <c r="P11" s="5" t="s">
        <v>1210</v>
      </c>
      <c r="Q11" s="5" t="s">
        <v>1211</v>
      </c>
      <c r="R11" s="5" t="s">
        <v>1212</v>
      </c>
      <c r="S11" s="5" t="s">
        <v>1213</v>
      </c>
      <c r="T11" s="5" t="s">
        <v>1214</v>
      </c>
      <c r="U11" s="5" t="s">
        <v>1215</v>
      </c>
      <c r="V11" s="5" t="s">
        <v>1216</v>
      </c>
      <c r="W11" s="5" t="s">
        <v>1217</v>
      </c>
      <c r="X11" s="5" t="s">
        <v>1218</v>
      </c>
      <c r="Y11" s="5" t="s">
        <v>1219</v>
      </c>
      <c r="Z11" s="5" t="s">
        <v>1220</v>
      </c>
      <c r="AA11" s="5" t="s">
        <v>1221</v>
      </c>
      <c r="AB11" s="5" t="s">
        <v>1222</v>
      </c>
      <c r="AC11" s="5" t="s">
        <v>1223</v>
      </c>
      <c r="AD11" s="5" t="s">
        <v>1224</v>
      </c>
      <c r="AE11" s="6" t="s">
        <v>1225</v>
      </c>
      <c r="AF11" s="6" t="s">
        <v>29</v>
      </c>
      <c r="AG11" s="6" t="s">
        <v>30</v>
      </c>
      <c r="AH11" s="6" t="s">
        <v>31</v>
      </c>
      <c r="AI11" s="6" t="s">
        <v>32</v>
      </c>
      <c r="AJ11" s="7" t="s">
        <v>33</v>
      </c>
      <c r="AK11" s="126" t="s">
        <v>1226</v>
      </c>
      <c r="AL11" s="126" t="s">
        <v>1227</v>
      </c>
      <c r="AM11" s="126" t="s">
        <v>37</v>
      </c>
      <c r="AN11" s="126" t="s">
        <v>1228</v>
      </c>
      <c r="AO11" s="126" t="s">
        <v>1229</v>
      </c>
      <c r="AP11" s="126" t="s">
        <v>1230</v>
      </c>
      <c r="AQ11" s="126" t="s">
        <v>1231</v>
      </c>
      <c r="AR11" s="126" t="s">
        <v>1232</v>
      </c>
      <c r="AS11" s="126" t="s">
        <v>1233</v>
      </c>
      <c r="AT11" s="126" t="s">
        <v>1234</v>
      </c>
      <c r="AU11" s="126" t="s">
        <v>1235</v>
      </c>
      <c r="AV11" s="126" t="s">
        <v>1236</v>
      </c>
      <c r="AW11" s="310"/>
      <c r="AX11" s="310"/>
      <c r="AY11" s="276"/>
      <c r="AZ11" s="126" t="s">
        <v>1237</v>
      </c>
      <c r="BA11" s="276"/>
      <c r="BB11" s="276"/>
      <c r="BC11" s="276"/>
      <c r="BD11" s="276"/>
      <c r="BE11" s="276"/>
      <c r="BF11" s="276"/>
      <c r="BG11" s="276"/>
      <c r="BH11" s="276"/>
      <c r="BI11" s="276"/>
      <c r="BJ11" s="278"/>
      <c r="BK11" s="278"/>
      <c r="BL11" s="313"/>
      <c r="BM11" s="313"/>
      <c r="BN11" s="315"/>
      <c r="BO11" s="315"/>
      <c r="BP11" s="286"/>
      <c r="BQ11" s="286"/>
      <c r="BR11" s="311"/>
    </row>
    <row r="12" spans="1:70" s="51" customFormat="1" ht="286.89999999999998" hidden="1" customHeight="1">
      <c r="A12" s="42" t="s">
        <v>50</v>
      </c>
      <c r="B12" s="50" t="str">
        <f>VLOOKUP(A12,'Fórmulas '!$B$47:$C$66,2,FALSE)</f>
        <v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v>
      </c>
      <c r="C12" s="42" t="str">
        <f>VLOOKUP(A12,'Fórmulas '!$F$47:$G$66,2,FALSE)</f>
        <v>Jefe Oficina Asesora de Planeación</v>
      </c>
      <c r="D12" s="83" t="s">
        <v>1238</v>
      </c>
      <c r="E12" s="48" t="s">
        <v>426</v>
      </c>
      <c r="F12" s="48" t="s">
        <v>426</v>
      </c>
      <c r="G12" s="48" t="s">
        <v>426</v>
      </c>
      <c r="H12" s="48" t="s">
        <v>426</v>
      </c>
      <c r="I12" s="48" t="s">
        <v>1239</v>
      </c>
      <c r="J12" s="50" t="s">
        <v>1240</v>
      </c>
      <c r="K12" s="50" t="s">
        <v>1241</v>
      </c>
      <c r="L12" s="48" t="s">
        <v>426</v>
      </c>
      <c r="M12" s="48" t="s">
        <v>73</v>
      </c>
      <c r="N12" s="125" t="s">
        <v>426</v>
      </c>
      <c r="O12" s="48" t="s">
        <v>426</v>
      </c>
      <c r="P12" s="48" t="s">
        <v>426</v>
      </c>
      <c r="Q12" s="48" t="s">
        <v>73</v>
      </c>
      <c r="R12" s="48" t="s">
        <v>73</v>
      </c>
      <c r="S12" s="48" t="s">
        <v>73</v>
      </c>
      <c r="T12" s="48" t="s">
        <v>73</v>
      </c>
      <c r="U12" s="48" t="s">
        <v>426</v>
      </c>
      <c r="V12" s="48" t="s">
        <v>426</v>
      </c>
      <c r="W12" s="48" t="s">
        <v>426</v>
      </c>
      <c r="X12" s="48" t="s">
        <v>73</v>
      </c>
      <c r="Y12" s="48" t="s">
        <v>73</v>
      </c>
      <c r="Z12" s="48" t="s">
        <v>426</v>
      </c>
      <c r="AA12" s="48" t="s">
        <v>73</v>
      </c>
      <c r="AB12" s="48" t="s">
        <v>426</v>
      </c>
      <c r="AC12" s="48" t="s">
        <v>73</v>
      </c>
      <c r="AD12" s="48" t="s">
        <v>73</v>
      </c>
      <c r="AE12" s="48">
        <f>+COUNTIF(L12:AD12,"SI")</f>
        <v>9</v>
      </c>
      <c r="AF12" s="48" t="s">
        <v>1242</v>
      </c>
      <c r="AG12" s="48">
        <f>IFERROR(VLOOKUP(AF12,'Fórmulas '!$B$26:$C$30,2,0),"")</f>
        <v>3</v>
      </c>
      <c r="AH12" s="48" t="str">
        <f>IF(AE12&lt;=5,"MODERADO",IF(AE12&lt;=11,"MAYOR","CATASTRÓFICO"))</f>
        <v>MAYOR</v>
      </c>
      <c r="AI12" s="58">
        <f>+IFERROR(VLOOKUP(AH12,'Fórmulas '!$E$28:$F$30,2,),"")</f>
        <v>4</v>
      </c>
      <c r="AJ12" s="59" t="str">
        <f>IFERROR(VLOOKUP(CONCATENATE(AG12,AI12),'Fórmulas '!$J$47:$K$71,2,),"")</f>
        <v>EXTREMO</v>
      </c>
      <c r="AK12" s="105" t="s">
        <v>1243</v>
      </c>
      <c r="AL12" s="50" t="s">
        <v>1244</v>
      </c>
      <c r="AM12" s="50" t="s">
        <v>1245</v>
      </c>
      <c r="AN12" s="52" t="s">
        <v>65</v>
      </c>
      <c r="AO12" s="52" t="s">
        <v>66</v>
      </c>
      <c r="AP12" s="48">
        <v>0</v>
      </c>
      <c r="AQ12" s="48">
        <v>5</v>
      </c>
      <c r="AR12" s="48">
        <v>0</v>
      </c>
      <c r="AS12" s="48">
        <v>10</v>
      </c>
      <c r="AT12" s="48">
        <v>15</v>
      </c>
      <c r="AU12" s="48">
        <v>0</v>
      </c>
      <c r="AV12" s="48">
        <v>0</v>
      </c>
      <c r="AW12" s="48">
        <f t="shared" ref="AW12:AW18" si="0">SUM(AP12:AV12)</f>
        <v>30</v>
      </c>
      <c r="AX12" s="114" t="str">
        <f>IF(AW12=" "," ",IF(AW12&lt;=50,"DISMINUYE CERO PUNTOS",IF(AW12&lt;=75,"DISMINUYE UN PUNTO",IF(AW12&lt;=100,"DISMINUYE DOS PUNTOS"))))</f>
        <v>DISMINUYE CERO PUNTOS</v>
      </c>
      <c r="AY12" s="48">
        <f>+AG12</f>
        <v>3</v>
      </c>
      <c r="AZ12" s="48" t="str">
        <f>IF(BA12=1,"RARA VEZ",IF(BA12=2,"IMPROBABLE",IF(BA12=3,"POSIBLE",IF(BA12=4,"PROBABLE'","CASI SEGURO"))))</f>
        <v>POSIBLE</v>
      </c>
      <c r="BA12" s="58">
        <f>IF(AG12&lt;=2,1,IF(AX12="DISMINUYE CERO PUNTOS",AG12,IF(AX12="DISMINUYE UN PUNTO",AG12-1,AG12-2)))</f>
        <v>3</v>
      </c>
      <c r="BB12" s="96" t="str">
        <f>AH12</f>
        <v>MAYOR</v>
      </c>
      <c r="BC12" s="48">
        <f>AI12</f>
        <v>4</v>
      </c>
      <c r="BD12" s="96" t="str">
        <f>IFERROR(VLOOKUP(CONCATENATE(BA12,BC12),'Fórmulas '!$J$47:$K$71,2,),"")</f>
        <v>EXTREMO</v>
      </c>
      <c r="BE12" s="52" t="s">
        <v>1246</v>
      </c>
      <c r="BF12" s="48" t="s">
        <v>72</v>
      </c>
      <c r="BG12" s="48" t="s">
        <v>1247</v>
      </c>
      <c r="BH12" s="50" t="s">
        <v>1248</v>
      </c>
      <c r="BI12" s="50" t="s">
        <v>1249</v>
      </c>
      <c r="BJ12" s="50" t="s">
        <v>1250</v>
      </c>
      <c r="BK12" s="50" t="s">
        <v>1251</v>
      </c>
      <c r="BL12" s="50" t="s">
        <v>1252</v>
      </c>
      <c r="BM12" s="50" t="s">
        <v>184</v>
      </c>
      <c r="BN12" s="50"/>
      <c r="BO12" s="50"/>
      <c r="BP12" s="50" t="s">
        <v>1253</v>
      </c>
      <c r="BQ12" s="50" t="s">
        <v>1254</v>
      </c>
      <c r="BR12" s="50" t="s">
        <v>1255</v>
      </c>
    </row>
    <row r="13" spans="1:70" ht="284.45" hidden="1" customHeight="1">
      <c r="A13" s="42" t="s">
        <v>522</v>
      </c>
      <c r="B13" s="50" t="str">
        <f>VLOOKUP(A13,'Fórmulas '!$B$47:$C$66,2,FALSE)</f>
        <v>Identificar y desarrollar las potencialidades de mejora en los procesos institucionales a partir del seguimiento y evaluación de la gestión.</v>
      </c>
      <c r="C13" s="42" t="str">
        <f>VLOOKUP(A13,'Fórmulas '!$F$47:$G$66,2,FALSE)</f>
        <v>Jefe Oficina Asesora de Planeación</v>
      </c>
      <c r="D13" s="84" t="s">
        <v>1256</v>
      </c>
      <c r="E13" s="9" t="s">
        <v>426</v>
      </c>
      <c r="F13" s="48" t="s">
        <v>426</v>
      </c>
      <c r="G13" s="9" t="s">
        <v>426</v>
      </c>
      <c r="H13" s="9" t="s">
        <v>426</v>
      </c>
      <c r="I13" s="9" t="s">
        <v>1239</v>
      </c>
      <c r="J13" s="50" t="s">
        <v>1257</v>
      </c>
      <c r="K13" s="50" t="s">
        <v>1258</v>
      </c>
      <c r="L13" s="9" t="s">
        <v>426</v>
      </c>
      <c r="M13" s="9" t="s">
        <v>426</v>
      </c>
      <c r="N13" s="9" t="s">
        <v>426</v>
      </c>
      <c r="O13" s="9" t="s">
        <v>73</v>
      </c>
      <c r="P13" s="9" t="s">
        <v>73</v>
      </c>
      <c r="Q13" s="9" t="s">
        <v>73</v>
      </c>
      <c r="R13" s="9" t="s">
        <v>426</v>
      </c>
      <c r="S13" s="9" t="s">
        <v>73</v>
      </c>
      <c r="T13" s="9" t="s">
        <v>73</v>
      </c>
      <c r="U13" s="9" t="s">
        <v>73</v>
      </c>
      <c r="V13" s="9" t="s">
        <v>73</v>
      </c>
      <c r="W13" s="9" t="s">
        <v>426</v>
      </c>
      <c r="X13" s="9" t="s">
        <v>73</v>
      </c>
      <c r="Y13" s="9" t="s">
        <v>73</v>
      </c>
      <c r="Z13" s="9" t="s">
        <v>1259</v>
      </c>
      <c r="AA13" s="9" t="s">
        <v>73</v>
      </c>
      <c r="AB13" s="9" t="s">
        <v>73</v>
      </c>
      <c r="AC13" s="9" t="s">
        <v>73</v>
      </c>
      <c r="AD13" s="9" t="s">
        <v>73</v>
      </c>
      <c r="AE13" s="48">
        <f t="shared" ref="AE13:AE44" si="1">+COUNTIF(L13:AD13,"SI")</f>
        <v>5</v>
      </c>
      <c r="AF13" s="9" t="s">
        <v>1260</v>
      </c>
      <c r="AG13" s="48">
        <f>IFERROR(VLOOKUP(AF13,'Fórmulas '!$B$26:$C$30,2,0),"")</f>
        <v>1</v>
      </c>
      <c r="AH13" s="48" t="str">
        <f>IF(AE13&lt;=5,"MODERADO",IF(AE13&lt;=11,"MAYOR","CATASTRÓFICO"))</f>
        <v>MODERADO</v>
      </c>
      <c r="AI13" s="58">
        <f>+IFERROR(VLOOKUP(AH13,'Fórmulas '!$E$28:$F$30,2,),"")</f>
        <v>3</v>
      </c>
      <c r="AJ13" s="59" t="str">
        <f>IFERROR(VLOOKUP(CONCATENATE(AG13,AI13),'Fórmulas '!$J$47:$K$71,2,),"")</f>
        <v>MODERADO</v>
      </c>
      <c r="AK13" s="105" t="s">
        <v>1261</v>
      </c>
      <c r="AL13" s="100" t="s">
        <v>1262</v>
      </c>
      <c r="AM13" s="9" t="s">
        <v>1263</v>
      </c>
      <c r="AN13" s="100" t="s">
        <v>65</v>
      </c>
      <c r="AO13" s="52" t="s">
        <v>66</v>
      </c>
      <c r="AP13" s="9">
        <v>15</v>
      </c>
      <c r="AQ13" s="9">
        <v>5</v>
      </c>
      <c r="AR13" s="9">
        <v>0</v>
      </c>
      <c r="AS13" s="9">
        <v>10</v>
      </c>
      <c r="AT13" s="9">
        <v>15</v>
      </c>
      <c r="AU13" s="9">
        <v>10</v>
      </c>
      <c r="AV13" s="9">
        <v>30</v>
      </c>
      <c r="AW13" s="48">
        <f t="shared" si="0"/>
        <v>85</v>
      </c>
      <c r="AX13" s="114" t="str">
        <f t="shared" ref="AX13:AX44" si="2">IF(AW13=" "," ",IF(AW13&lt;=50,"DISMINUYE CERO PUNTOS",IF(AW13&lt;=75,"DISMINUYE UN PUNTO",IF(AW13&lt;=100,"DISMINUYE DOS PUNTOS"))))</f>
        <v>DISMINUYE DOS PUNTOS</v>
      </c>
      <c r="AY13" s="48">
        <f>+AG13</f>
        <v>1</v>
      </c>
      <c r="AZ13" s="48" t="str">
        <f t="shared" ref="AZ13:AZ44" si="3">IF(BA13=1,"RARA VEZ",IF(BA13=2,"IMPROBABLE",IF(BA13=3,"POSIBLE",IF(BA13=4,"PROBABLE'","CASI SEGURO"))))</f>
        <v>RARA VEZ</v>
      </c>
      <c r="BA13" s="58">
        <f t="shared" ref="BA13:BA44" si="4">IF(AG13&lt;=2,1,IF(AX13="DISMINUYE CERO PUNTOS",AG13,IF(AX13="DISMINUYE UN PUNTO",AG13-1,AG13-2)))</f>
        <v>1</v>
      </c>
      <c r="BB13" s="96" t="str">
        <f t="shared" ref="BB13:BB44" si="5">AH13</f>
        <v>MODERADO</v>
      </c>
      <c r="BC13" s="48">
        <f t="shared" ref="BC13:BC44" si="6">AI13</f>
        <v>3</v>
      </c>
      <c r="BD13" s="96" t="str">
        <f>IFERROR(VLOOKUP(CONCATENATE(BA13,BC13),'Fórmulas '!$J$47:$K$71,2,),"")</f>
        <v>MODERADO</v>
      </c>
      <c r="BE13" s="52">
        <f t="shared" ref="BE13:BE18" si="7">IFERROR(BC13*BA13,"")</f>
        <v>3</v>
      </c>
      <c r="BF13" s="48" t="s">
        <v>1264</v>
      </c>
      <c r="BG13" s="9" t="s">
        <v>263</v>
      </c>
      <c r="BH13" s="50" t="s">
        <v>1265</v>
      </c>
      <c r="BI13" s="9" t="s">
        <v>1266</v>
      </c>
      <c r="BJ13" s="128" t="s">
        <v>1267</v>
      </c>
      <c r="BK13" s="50"/>
      <c r="BL13" s="43" t="s">
        <v>1268</v>
      </c>
      <c r="BM13" s="50" t="s">
        <v>1251</v>
      </c>
      <c r="BN13" s="10"/>
      <c r="BO13" s="10"/>
      <c r="BP13" s="43" t="s">
        <v>1269</v>
      </c>
      <c r="BQ13" s="129" t="s">
        <v>1270</v>
      </c>
      <c r="BR13" s="21" t="s">
        <v>1271</v>
      </c>
    </row>
    <row r="14" spans="1:70" ht="151.9" hidden="1" customHeight="1">
      <c r="A14" s="42" t="s">
        <v>93</v>
      </c>
      <c r="B14" s="50" t="str">
        <f>VLOOKUP(A14,'Fórmulas '!$B$47:$C$66,2,FALSE)</f>
        <v>Fortalecer la imagen institucional de Indeportes Antioquia, como referente social del deporte en el departamento.</v>
      </c>
      <c r="C14" s="42" t="str">
        <f>VLOOKUP(A14,'Fórmulas '!$F$47:$G$66,2,FALSE)</f>
        <v>Jefe Oficina de Comunicaciones</v>
      </c>
      <c r="D14" s="82" t="s">
        <v>1272</v>
      </c>
      <c r="E14" s="42" t="s">
        <v>426</v>
      </c>
      <c r="F14" s="42" t="s">
        <v>426</v>
      </c>
      <c r="G14" s="42" t="s">
        <v>426</v>
      </c>
      <c r="H14" s="42" t="s">
        <v>426</v>
      </c>
      <c r="I14" s="42" t="s">
        <v>1239</v>
      </c>
      <c r="J14" s="95" t="s">
        <v>1273</v>
      </c>
      <c r="K14" s="94" t="s">
        <v>1274</v>
      </c>
      <c r="L14" s="52" t="s">
        <v>426</v>
      </c>
      <c r="M14" s="52" t="s">
        <v>73</v>
      </c>
      <c r="N14" s="52" t="s">
        <v>73</v>
      </c>
      <c r="O14" s="52" t="s">
        <v>73</v>
      </c>
      <c r="P14" s="52" t="s">
        <v>426</v>
      </c>
      <c r="Q14" s="93" t="s">
        <v>426</v>
      </c>
      <c r="R14" s="52" t="s">
        <v>73</v>
      </c>
      <c r="S14" s="52" t="s">
        <v>73</v>
      </c>
      <c r="T14" s="93" t="s">
        <v>426</v>
      </c>
      <c r="U14" s="52" t="s">
        <v>426</v>
      </c>
      <c r="V14" s="52" t="s">
        <v>426</v>
      </c>
      <c r="W14" s="52" t="s">
        <v>426</v>
      </c>
      <c r="X14" s="93" t="s">
        <v>426</v>
      </c>
      <c r="Y14" s="52" t="s">
        <v>426</v>
      </c>
      <c r="Z14" s="52" t="s">
        <v>426</v>
      </c>
      <c r="AA14" s="52" t="s">
        <v>73</v>
      </c>
      <c r="AB14" s="52" t="s">
        <v>426</v>
      </c>
      <c r="AC14" s="52" t="s">
        <v>426</v>
      </c>
      <c r="AD14" s="52" t="s">
        <v>73</v>
      </c>
      <c r="AE14" s="48">
        <f t="shared" si="1"/>
        <v>12</v>
      </c>
      <c r="AF14" s="98" t="s">
        <v>1275</v>
      </c>
      <c r="AG14" s="48">
        <f>IFERROR(VLOOKUP(AF14,'Fórmulas '!$B$26:$C$30,2,0),"")</f>
        <v>2</v>
      </c>
      <c r="AH14" s="48" t="str">
        <f>IF(AE14&lt;=5,"MODERADO",IF(AE14&lt;=11,"MAYOR","CATASTRÓFICO"))</f>
        <v>CATASTRÓFICO</v>
      </c>
      <c r="AI14" s="58">
        <f>+IFERROR(VLOOKUP(AH14,'Fórmulas '!$E$28:$F$30,2,),"")</f>
        <v>5</v>
      </c>
      <c r="AJ14" s="59" t="str">
        <f>IFERROR(VLOOKUP(CONCATENATE(AG14,AI14),'Fórmulas '!$J$47:$K$71,2,),"")</f>
        <v>EXTREMO</v>
      </c>
      <c r="AK14" s="106" t="s">
        <v>1276</v>
      </c>
      <c r="AL14" s="100" t="s">
        <v>1277</v>
      </c>
      <c r="AM14" s="52" t="s">
        <v>1278</v>
      </c>
      <c r="AN14" s="99" t="s">
        <v>65</v>
      </c>
      <c r="AO14" s="52" t="s">
        <v>1279</v>
      </c>
      <c r="AP14" s="58">
        <v>0</v>
      </c>
      <c r="AQ14" s="58">
        <v>5</v>
      </c>
      <c r="AR14" s="52">
        <v>0</v>
      </c>
      <c r="AS14" s="52">
        <v>10</v>
      </c>
      <c r="AT14" s="52">
        <v>15</v>
      </c>
      <c r="AU14" s="52">
        <v>10</v>
      </c>
      <c r="AV14" s="52">
        <v>30</v>
      </c>
      <c r="AW14" s="58">
        <f t="shared" si="0"/>
        <v>70</v>
      </c>
      <c r="AX14" s="114" t="str">
        <f t="shared" si="2"/>
        <v>DISMINUYE UN PUNTO</v>
      </c>
      <c r="AY14" s="48">
        <f>AG14</f>
        <v>2</v>
      </c>
      <c r="AZ14" s="48" t="str">
        <f t="shared" si="3"/>
        <v>RARA VEZ</v>
      </c>
      <c r="BA14" s="58">
        <f t="shared" si="4"/>
        <v>1</v>
      </c>
      <c r="BB14" s="96" t="str">
        <f t="shared" si="5"/>
        <v>CATASTRÓFICO</v>
      </c>
      <c r="BC14" s="48">
        <f t="shared" si="6"/>
        <v>5</v>
      </c>
      <c r="BD14" s="96" t="str">
        <f>IFERROR(VLOOKUP(CONCATENATE(BA14,BC14),'Fórmulas '!$J$47:$K$71,2,),"")</f>
        <v>ALTO</v>
      </c>
      <c r="BE14" s="52">
        <f t="shared" si="7"/>
        <v>5</v>
      </c>
      <c r="BF14" s="52" t="s">
        <v>72</v>
      </c>
      <c r="BG14" s="58" t="s">
        <v>409</v>
      </c>
      <c r="BH14" s="50" t="s">
        <v>1280</v>
      </c>
      <c r="BI14" s="52" t="s">
        <v>1281</v>
      </c>
      <c r="BJ14" s="58" t="s">
        <v>1282</v>
      </c>
      <c r="BK14" s="50" t="s">
        <v>1251</v>
      </c>
      <c r="BL14" s="130"/>
      <c r="BM14" s="130"/>
      <c r="BN14" s="131"/>
      <c r="BO14" s="130"/>
      <c r="BP14" s="132"/>
      <c r="BQ14" s="133" t="s">
        <v>1283</v>
      </c>
      <c r="BR14" s="134"/>
    </row>
    <row r="15" spans="1:70" ht="390" hidden="1">
      <c r="A15" s="42" t="s">
        <v>1284</v>
      </c>
      <c r="B15" s="50" t="e">
        <f>VLOOKUP(A15,'Fórmulas '!$B$47:$C$66,2,FALSE)</f>
        <v>#N/A</v>
      </c>
      <c r="C15" s="42" t="e">
        <f>VLOOKUP(A15,'Fórmulas '!$F$47:$G$66,2,FALSE)</f>
        <v>#N/A</v>
      </c>
      <c r="D15" s="63" t="s">
        <v>1285</v>
      </c>
      <c r="E15" s="59" t="s">
        <v>323</v>
      </c>
      <c r="F15" s="59" t="s">
        <v>323</v>
      </c>
      <c r="G15" s="61" t="s">
        <v>323</v>
      </c>
      <c r="H15" s="61" t="s">
        <v>323</v>
      </c>
      <c r="I15" s="61" t="s">
        <v>1239</v>
      </c>
      <c r="J15" s="64" t="s">
        <v>1286</v>
      </c>
      <c r="K15" s="65" t="s">
        <v>1287</v>
      </c>
      <c r="L15" s="59" t="s">
        <v>323</v>
      </c>
      <c r="M15" s="59" t="s">
        <v>323</v>
      </c>
      <c r="N15" s="59" t="s">
        <v>323</v>
      </c>
      <c r="O15" s="59" t="s">
        <v>323</v>
      </c>
      <c r="P15" s="59" t="s">
        <v>323</v>
      </c>
      <c r="Q15" s="59" t="s">
        <v>77</v>
      </c>
      <c r="R15" s="59" t="s">
        <v>323</v>
      </c>
      <c r="S15" s="59" t="s">
        <v>77</v>
      </c>
      <c r="T15" s="59" t="s">
        <v>77</v>
      </c>
      <c r="U15" s="59" t="s">
        <v>323</v>
      </c>
      <c r="V15" s="59" t="s">
        <v>323</v>
      </c>
      <c r="W15" s="59" t="s">
        <v>323</v>
      </c>
      <c r="X15" s="59" t="s">
        <v>323</v>
      </c>
      <c r="Y15" s="59" t="s">
        <v>323</v>
      </c>
      <c r="Z15" s="59" t="s">
        <v>323</v>
      </c>
      <c r="AA15" s="59" t="s">
        <v>77</v>
      </c>
      <c r="AB15" s="59" t="s">
        <v>323</v>
      </c>
      <c r="AC15" s="59" t="s">
        <v>323</v>
      </c>
      <c r="AD15" s="59" t="s">
        <v>77</v>
      </c>
      <c r="AE15" s="48">
        <f t="shared" si="1"/>
        <v>14</v>
      </c>
      <c r="AF15" s="59" t="s">
        <v>1288</v>
      </c>
      <c r="AG15" s="48">
        <f>IFERROR(VLOOKUP(AF15,'Fórmulas '!$B$26:$C$30,2,0),"")</f>
        <v>4</v>
      </c>
      <c r="AH15" s="48" t="str">
        <f t="shared" ref="AH15:AH44" si="8">IF(AE15&lt;=5,"MODERADO",IF(AE15&lt;=11,"MAYOR","CATASTRÓFICO"))</f>
        <v>CATASTRÓFICO</v>
      </c>
      <c r="AI15" s="58">
        <f>+IFERROR(VLOOKUP(AH15,'Fórmulas '!$E$28:$F$30,2,),"")</f>
        <v>5</v>
      </c>
      <c r="AJ15" s="59" t="str">
        <f>IFERROR(VLOOKUP(CONCATENATE(AG15,AI15),'Fórmulas '!$J$47:$K$71,2,),"")</f>
        <v>EXTREMO</v>
      </c>
      <c r="AK15" s="107" t="s">
        <v>1289</v>
      </c>
      <c r="AL15" s="64" t="s">
        <v>1290</v>
      </c>
      <c r="AM15" s="64" t="s">
        <v>1291</v>
      </c>
      <c r="AN15" s="59" t="s">
        <v>65</v>
      </c>
      <c r="AO15" s="59" t="s">
        <v>66</v>
      </c>
      <c r="AP15" s="59">
        <v>0</v>
      </c>
      <c r="AQ15" s="59">
        <v>5</v>
      </c>
      <c r="AR15" s="59">
        <v>0</v>
      </c>
      <c r="AS15" s="59">
        <v>10</v>
      </c>
      <c r="AT15" s="59">
        <v>15</v>
      </c>
      <c r="AU15" s="59">
        <v>0</v>
      </c>
      <c r="AV15" s="59">
        <v>0</v>
      </c>
      <c r="AW15" s="59">
        <f t="shared" si="0"/>
        <v>30</v>
      </c>
      <c r="AX15" s="114" t="str">
        <f t="shared" si="2"/>
        <v>DISMINUYE CERO PUNTOS</v>
      </c>
      <c r="AY15" s="48">
        <f>AG15</f>
        <v>4</v>
      </c>
      <c r="AZ15" s="48" t="str">
        <f t="shared" si="3"/>
        <v>PROBABLE'</v>
      </c>
      <c r="BA15" s="58">
        <f t="shared" si="4"/>
        <v>4</v>
      </c>
      <c r="BB15" s="96" t="str">
        <f t="shared" si="5"/>
        <v>CATASTRÓFICO</v>
      </c>
      <c r="BC15" s="48">
        <f t="shared" si="6"/>
        <v>5</v>
      </c>
      <c r="BD15" s="96" t="str">
        <f>IFERROR(VLOOKUP(CONCATENATE(BA15,BC15),'Fórmulas '!$J$47:$K$71,2,),"")</f>
        <v>EXTREMO</v>
      </c>
      <c r="BE15" s="61">
        <f t="shared" si="7"/>
        <v>20</v>
      </c>
      <c r="BF15" s="59" t="s">
        <v>72</v>
      </c>
      <c r="BG15" s="59" t="s">
        <v>811</v>
      </c>
      <c r="BH15" s="65" t="s">
        <v>1292</v>
      </c>
      <c r="BI15" s="64" t="s">
        <v>1293</v>
      </c>
      <c r="BJ15" s="128" t="s">
        <v>1294</v>
      </c>
      <c r="BK15" s="64" t="s">
        <v>1295</v>
      </c>
      <c r="BL15" s="160" t="s">
        <v>1296</v>
      </c>
      <c r="BM15" s="155" t="s">
        <v>1295</v>
      </c>
      <c r="BN15" s="62"/>
      <c r="BO15" s="45"/>
      <c r="BP15" s="60"/>
      <c r="BQ15" s="62"/>
      <c r="BR15" s="60"/>
    </row>
    <row r="16" spans="1:70" ht="177" customHeight="1">
      <c r="A16" s="61" t="s">
        <v>200</v>
      </c>
      <c r="B16" s="50" t="str">
        <f>VLOOKUP(A16,'Fórmulas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6" s="42" t="str">
        <f>VLOOKUP(A16,'Fórmulas '!$F$47:$G$66,2,FALSE)</f>
        <v>Subgerente de Altos Logros -  Jefe de Oficina de Medicina Deportiva</v>
      </c>
      <c r="D16" s="63" t="s">
        <v>1297</v>
      </c>
      <c r="E16" s="59" t="s">
        <v>323</v>
      </c>
      <c r="F16" s="59" t="s">
        <v>323</v>
      </c>
      <c r="G16" s="61" t="s">
        <v>323</v>
      </c>
      <c r="H16" s="61" t="s">
        <v>323</v>
      </c>
      <c r="I16" s="61" t="s">
        <v>1239</v>
      </c>
      <c r="J16" s="64" t="s">
        <v>1298</v>
      </c>
      <c r="K16" s="65" t="s">
        <v>1299</v>
      </c>
      <c r="L16" s="59" t="s">
        <v>323</v>
      </c>
      <c r="M16" s="59" t="s">
        <v>323</v>
      </c>
      <c r="N16" s="59" t="s">
        <v>323</v>
      </c>
      <c r="O16" s="59" t="s">
        <v>323</v>
      </c>
      <c r="P16" s="59" t="s">
        <v>323</v>
      </c>
      <c r="Q16" s="59" t="s">
        <v>323</v>
      </c>
      <c r="R16" s="59" t="s">
        <v>323</v>
      </c>
      <c r="S16" s="59" t="s">
        <v>323</v>
      </c>
      <c r="T16" s="59" t="s">
        <v>1259</v>
      </c>
      <c r="U16" s="59" t="s">
        <v>323</v>
      </c>
      <c r="V16" s="59" t="s">
        <v>323</v>
      </c>
      <c r="W16" s="59" t="s">
        <v>323</v>
      </c>
      <c r="X16" s="59" t="s">
        <v>323</v>
      </c>
      <c r="Y16" s="59" t="s">
        <v>323</v>
      </c>
      <c r="Z16" s="59" t="s">
        <v>323</v>
      </c>
      <c r="AA16" s="59" t="s">
        <v>1259</v>
      </c>
      <c r="AB16" s="59" t="s">
        <v>323</v>
      </c>
      <c r="AC16" s="59" t="s">
        <v>323</v>
      </c>
      <c r="AD16" s="59" t="s">
        <v>1259</v>
      </c>
      <c r="AE16" s="48">
        <f t="shared" si="1"/>
        <v>16</v>
      </c>
      <c r="AF16" s="59" t="s">
        <v>1288</v>
      </c>
      <c r="AG16" s="48">
        <f>IFERROR(VLOOKUP(AF16,'Fórmulas '!$B$26:$C$30,2,0),"")</f>
        <v>4</v>
      </c>
      <c r="AH16" s="48" t="str">
        <f t="shared" si="8"/>
        <v>CATASTRÓFICO</v>
      </c>
      <c r="AI16" s="58">
        <f>+IFERROR(VLOOKUP(AH16,'Fórmulas '!$E$28:$F$30,2,),"")</f>
        <v>5</v>
      </c>
      <c r="AJ16" s="59" t="str">
        <f>IFERROR(VLOOKUP(CONCATENATE(AG16,AI16),'Fórmulas '!$J$47:$K$71,2,),"")</f>
        <v>EXTREMO</v>
      </c>
      <c r="AK16" s="63" t="s">
        <v>1300</v>
      </c>
      <c r="AL16" s="66" t="s">
        <v>1301</v>
      </c>
      <c r="AM16" s="65" t="s">
        <v>1302</v>
      </c>
      <c r="AN16" s="66" t="s">
        <v>65</v>
      </c>
      <c r="AO16" s="59" t="s">
        <v>66</v>
      </c>
      <c r="AP16" s="59">
        <v>15</v>
      </c>
      <c r="AQ16" s="59">
        <v>5</v>
      </c>
      <c r="AR16" s="59">
        <v>0</v>
      </c>
      <c r="AS16" s="59">
        <v>10</v>
      </c>
      <c r="AT16" s="59">
        <v>15</v>
      </c>
      <c r="AU16" s="59">
        <v>10</v>
      </c>
      <c r="AV16" s="59">
        <v>30</v>
      </c>
      <c r="AW16" s="59">
        <f t="shared" si="0"/>
        <v>85</v>
      </c>
      <c r="AX16" s="114" t="str">
        <f t="shared" si="2"/>
        <v>DISMINUYE DOS PUNTOS</v>
      </c>
      <c r="AY16" s="48">
        <f>AG16</f>
        <v>4</v>
      </c>
      <c r="AZ16" s="48" t="str">
        <f t="shared" si="3"/>
        <v>IMPROBABLE</v>
      </c>
      <c r="BA16" s="58">
        <f t="shared" si="4"/>
        <v>2</v>
      </c>
      <c r="BB16" s="96" t="str">
        <f t="shared" si="5"/>
        <v>CATASTRÓFICO</v>
      </c>
      <c r="BC16" s="48">
        <f t="shared" si="6"/>
        <v>5</v>
      </c>
      <c r="BD16" s="96" t="str">
        <f>IFERROR(VLOOKUP(CONCATENATE(BA16,BC16),'Fórmulas '!$J$47:$K$71,2,),"")</f>
        <v>EXTREMO</v>
      </c>
      <c r="BE16" s="61">
        <f t="shared" si="7"/>
        <v>10</v>
      </c>
      <c r="BF16" s="59" t="s">
        <v>72</v>
      </c>
      <c r="BG16" s="59" t="s">
        <v>248</v>
      </c>
      <c r="BH16" s="115" t="s">
        <v>1303</v>
      </c>
      <c r="BI16" s="67" t="s">
        <v>1304</v>
      </c>
      <c r="BJ16" s="67" t="s">
        <v>1305</v>
      </c>
      <c r="BK16" s="67" t="s">
        <v>1306</v>
      </c>
      <c r="BL16" s="65" t="s">
        <v>1307</v>
      </c>
      <c r="BM16" s="64" t="s">
        <v>1306</v>
      </c>
      <c r="BN16" s="65" t="s">
        <v>1307</v>
      </c>
      <c r="BO16" s="64" t="s">
        <v>1306</v>
      </c>
      <c r="BP16" s="65" t="s">
        <v>1308</v>
      </c>
      <c r="BQ16" s="65" t="s">
        <v>1309</v>
      </c>
      <c r="BR16" s="65" t="s">
        <v>1310</v>
      </c>
    </row>
    <row r="17" spans="1:123" ht="200.45" customHeight="1">
      <c r="A17" s="61" t="s">
        <v>200</v>
      </c>
      <c r="B17" s="50" t="str">
        <f>VLOOKUP(A17,'Fórmulas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7" s="42" t="str">
        <f>VLOOKUP(A17,'Fórmulas '!$F$47:$G$66,2,FALSE)</f>
        <v>Subgerente de Altos Logros -  Jefe de Oficina de Medicina Deportiva</v>
      </c>
      <c r="D17" s="63" t="s">
        <v>1311</v>
      </c>
      <c r="E17" s="59" t="s">
        <v>323</v>
      </c>
      <c r="F17" s="59" t="s">
        <v>426</v>
      </c>
      <c r="G17" s="61" t="s">
        <v>426</v>
      </c>
      <c r="H17" s="61" t="s">
        <v>426</v>
      </c>
      <c r="I17" s="61" t="s">
        <v>1239</v>
      </c>
      <c r="J17" s="64" t="s">
        <v>1312</v>
      </c>
      <c r="K17" s="65" t="s">
        <v>1313</v>
      </c>
      <c r="L17" s="59" t="s">
        <v>323</v>
      </c>
      <c r="M17" s="59" t="s">
        <v>323</v>
      </c>
      <c r="N17" s="59" t="s">
        <v>323</v>
      </c>
      <c r="O17" s="59" t="s">
        <v>1259</v>
      </c>
      <c r="P17" s="59" t="s">
        <v>323</v>
      </c>
      <c r="Q17" s="59" t="s">
        <v>1259</v>
      </c>
      <c r="R17" s="59" t="s">
        <v>1259</v>
      </c>
      <c r="S17" s="59" t="s">
        <v>1259</v>
      </c>
      <c r="T17" s="59" t="s">
        <v>426</v>
      </c>
      <c r="U17" s="59" t="s">
        <v>426</v>
      </c>
      <c r="V17" s="59" t="s">
        <v>1259</v>
      </c>
      <c r="W17" s="59" t="s">
        <v>73</v>
      </c>
      <c r="X17" s="59" t="s">
        <v>1259</v>
      </c>
      <c r="Y17" s="59" t="s">
        <v>1259</v>
      </c>
      <c r="Z17" s="59" t="s">
        <v>1259</v>
      </c>
      <c r="AA17" s="59" t="s">
        <v>1259</v>
      </c>
      <c r="AB17" s="59" t="s">
        <v>1259</v>
      </c>
      <c r="AC17" s="59" t="s">
        <v>1259</v>
      </c>
      <c r="AD17" s="59" t="s">
        <v>1259</v>
      </c>
      <c r="AE17" s="48">
        <f t="shared" si="1"/>
        <v>6</v>
      </c>
      <c r="AF17" s="59" t="s">
        <v>1288</v>
      </c>
      <c r="AG17" s="48">
        <f>IFERROR(VLOOKUP(AF17,'Fórmulas '!$B$26:$C$30,2,0),"")</f>
        <v>4</v>
      </c>
      <c r="AH17" s="48" t="str">
        <f t="shared" si="8"/>
        <v>MAYOR</v>
      </c>
      <c r="AI17" s="58">
        <f>+IFERROR(VLOOKUP(AH17,'Fórmulas '!$E$28:$F$30,2,),"")</f>
        <v>4</v>
      </c>
      <c r="AJ17" s="59" t="str">
        <f>IFERROR(VLOOKUP(CONCATENATE(AG17,AI17),'Fórmulas '!$J$47:$K$71,2,),"")</f>
        <v>EXTREMO</v>
      </c>
      <c r="AK17" s="63" t="s">
        <v>1314</v>
      </c>
      <c r="AL17" s="66" t="s">
        <v>1301</v>
      </c>
      <c r="AM17" s="65" t="s">
        <v>1315</v>
      </c>
      <c r="AN17" s="59" t="s">
        <v>65</v>
      </c>
      <c r="AO17" s="59" t="s">
        <v>66</v>
      </c>
      <c r="AP17" s="59">
        <v>15</v>
      </c>
      <c r="AQ17" s="59">
        <v>5</v>
      </c>
      <c r="AR17" s="59">
        <v>0</v>
      </c>
      <c r="AS17" s="59">
        <v>10</v>
      </c>
      <c r="AT17" s="59">
        <v>15</v>
      </c>
      <c r="AU17" s="59">
        <v>10</v>
      </c>
      <c r="AV17" s="59">
        <v>30</v>
      </c>
      <c r="AW17" s="59">
        <f t="shared" si="0"/>
        <v>85</v>
      </c>
      <c r="AX17" s="114" t="str">
        <f t="shared" si="2"/>
        <v>DISMINUYE DOS PUNTOS</v>
      </c>
      <c r="AY17" s="48">
        <f>AG17</f>
        <v>4</v>
      </c>
      <c r="AZ17" s="48" t="str">
        <f t="shared" si="3"/>
        <v>IMPROBABLE</v>
      </c>
      <c r="BA17" s="58">
        <f t="shared" si="4"/>
        <v>2</v>
      </c>
      <c r="BB17" s="96" t="str">
        <f t="shared" si="5"/>
        <v>MAYOR</v>
      </c>
      <c r="BC17" s="48">
        <f t="shared" si="6"/>
        <v>4</v>
      </c>
      <c r="BD17" s="96" t="str">
        <f>IFERROR(VLOOKUP(CONCATENATE(BA17,BC17),'Fórmulas '!$J$47:$K$71,2,),"")</f>
        <v>ALTO</v>
      </c>
      <c r="BE17" s="61">
        <f t="shared" si="7"/>
        <v>8</v>
      </c>
      <c r="BF17" s="59" t="s">
        <v>72</v>
      </c>
      <c r="BG17" s="59" t="s">
        <v>322</v>
      </c>
      <c r="BH17" s="65" t="s">
        <v>1316</v>
      </c>
      <c r="BI17" s="65" t="s">
        <v>1317</v>
      </c>
      <c r="BJ17" s="65" t="s">
        <v>1318</v>
      </c>
      <c r="BK17" s="64" t="s">
        <v>1319</v>
      </c>
      <c r="BL17" s="65" t="s">
        <v>1320</v>
      </c>
      <c r="BM17" s="64" t="s">
        <v>1321</v>
      </c>
      <c r="BN17" s="65" t="s">
        <v>1320</v>
      </c>
      <c r="BO17" s="64" t="s">
        <v>1321</v>
      </c>
      <c r="BP17" s="65" t="s">
        <v>1322</v>
      </c>
      <c r="BQ17" s="65" t="s">
        <v>1309</v>
      </c>
      <c r="BR17" s="65" t="s">
        <v>1310</v>
      </c>
    </row>
    <row r="18" spans="1:123" ht="187.9" customHeight="1">
      <c r="A18" s="61" t="s">
        <v>200</v>
      </c>
      <c r="B18" s="50" t="str">
        <f>VLOOKUP(A18,'Fórmulas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8" s="42" t="str">
        <f>VLOOKUP(A18,'Fórmulas '!$F$47:$G$66,2,FALSE)</f>
        <v>Subgerente de Altos Logros -  Jefe de Oficina de Medicina Deportiva</v>
      </c>
      <c r="D18" s="63" t="s">
        <v>1323</v>
      </c>
      <c r="E18" s="59" t="s">
        <v>323</v>
      </c>
      <c r="F18" s="59" t="s">
        <v>323</v>
      </c>
      <c r="G18" s="61" t="s">
        <v>323</v>
      </c>
      <c r="H18" s="61" t="s">
        <v>323</v>
      </c>
      <c r="I18" s="61" t="s">
        <v>1239</v>
      </c>
      <c r="J18" s="64" t="s">
        <v>1324</v>
      </c>
      <c r="K18" s="65" t="s">
        <v>1325</v>
      </c>
      <c r="L18" s="59" t="s">
        <v>323</v>
      </c>
      <c r="M18" s="59" t="s">
        <v>323</v>
      </c>
      <c r="N18" s="59" t="s">
        <v>323</v>
      </c>
      <c r="O18" s="59" t="s">
        <v>323</v>
      </c>
      <c r="P18" s="59" t="s">
        <v>323</v>
      </c>
      <c r="Q18" s="59" t="s">
        <v>323</v>
      </c>
      <c r="R18" s="59" t="s">
        <v>323</v>
      </c>
      <c r="S18" s="59" t="s">
        <v>323</v>
      </c>
      <c r="T18" s="59" t="s">
        <v>1259</v>
      </c>
      <c r="U18" s="59" t="s">
        <v>323</v>
      </c>
      <c r="V18" s="59" t="s">
        <v>323</v>
      </c>
      <c r="W18" s="59" t="s">
        <v>323</v>
      </c>
      <c r="X18" s="59" t="s">
        <v>323</v>
      </c>
      <c r="Y18" s="59" t="s">
        <v>323</v>
      </c>
      <c r="Z18" s="59" t="s">
        <v>323</v>
      </c>
      <c r="AA18" s="59" t="s">
        <v>1259</v>
      </c>
      <c r="AB18" s="59" t="s">
        <v>323</v>
      </c>
      <c r="AC18" s="59" t="s">
        <v>323</v>
      </c>
      <c r="AD18" s="59" t="s">
        <v>1259</v>
      </c>
      <c r="AE18" s="48">
        <f t="shared" si="1"/>
        <v>16</v>
      </c>
      <c r="AF18" s="59" t="s">
        <v>1242</v>
      </c>
      <c r="AG18" s="48">
        <f>IFERROR(VLOOKUP(AF18,'Fórmulas '!$B$26:$C$30,2,0),"")</f>
        <v>3</v>
      </c>
      <c r="AH18" s="48" t="str">
        <f t="shared" si="8"/>
        <v>CATASTRÓFICO</v>
      </c>
      <c r="AI18" s="58">
        <f>+IFERROR(VLOOKUP(AH18,'Fórmulas '!$E$28:$F$30,2,),"")</f>
        <v>5</v>
      </c>
      <c r="AJ18" s="59" t="str">
        <f>IFERROR(VLOOKUP(CONCATENATE(AG18,AI18),'Fórmulas '!$J$47:$K$71,2,),"")</f>
        <v>EXTREMO</v>
      </c>
      <c r="AK18" s="63" t="s">
        <v>1326</v>
      </c>
      <c r="AL18" s="64" t="s">
        <v>1327</v>
      </c>
      <c r="AM18" s="65" t="s">
        <v>1328</v>
      </c>
      <c r="AN18" s="59" t="s">
        <v>65</v>
      </c>
      <c r="AO18" s="59" t="s">
        <v>66</v>
      </c>
      <c r="AP18" s="59">
        <v>15</v>
      </c>
      <c r="AQ18" s="59">
        <v>5</v>
      </c>
      <c r="AR18" s="59">
        <v>0</v>
      </c>
      <c r="AS18" s="59">
        <v>10</v>
      </c>
      <c r="AT18" s="59">
        <v>15</v>
      </c>
      <c r="AU18" s="59">
        <v>10</v>
      </c>
      <c r="AV18" s="59">
        <v>30</v>
      </c>
      <c r="AW18" s="59">
        <f t="shared" si="0"/>
        <v>85</v>
      </c>
      <c r="AX18" s="114" t="str">
        <f t="shared" si="2"/>
        <v>DISMINUYE DOS PUNTOS</v>
      </c>
      <c r="AY18" s="48">
        <f>AG18</f>
        <v>3</v>
      </c>
      <c r="AZ18" s="48" t="str">
        <f t="shared" si="3"/>
        <v>RARA VEZ</v>
      </c>
      <c r="BA18" s="58">
        <f t="shared" si="4"/>
        <v>1</v>
      </c>
      <c r="BB18" s="96" t="str">
        <f t="shared" si="5"/>
        <v>CATASTRÓFICO</v>
      </c>
      <c r="BC18" s="48">
        <f t="shared" si="6"/>
        <v>5</v>
      </c>
      <c r="BD18" s="96" t="str">
        <f>IFERROR(VLOOKUP(CONCATENATE(BA18,BC18),'Fórmulas '!$J$47:$K$71,2,),"")</f>
        <v>ALTO</v>
      </c>
      <c r="BE18" s="61">
        <f t="shared" si="7"/>
        <v>5</v>
      </c>
      <c r="BF18" s="59" t="s">
        <v>72</v>
      </c>
      <c r="BG18" s="59" t="s">
        <v>337</v>
      </c>
      <c r="BH18" s="115" t="s">
        <v>1329</v>
      </c>
      <c r="BI18" s="67" t="s">
        <v>1330</v>
      </c>
      <c r="BJ18" s="65" t="s">
        <v>1331</v>
      </c>
      <c r="BK18" s="64" t="s">
        <v>1332</v>
      </c>
      <c r="BL18" s="64" t="s">
        <v>1333</v>
      </c>
      <c r="BM18" s="65" t="s">
        <v>1334</v>
      </c>
      <c r="BN18" s="64" t="s">
        <v>1333</v>
      </c>
      <c r="BO18" s="65" t="s">
        <v>1334</v>
      </c>
      <c r="BP18" s="65" t="s">
        <v>1335</v>
      </c>
      <c r="BQ18" s="64" t="s">
        <v>1336</v>
      </c>
      <c r="BR18" s="65" t="s">
        <v>1310</v>
      </c>
    </row>
    <row r="19" spans="1:123" ht="120" hidden="1">
      <c r="A19" s="70" t="s">
        <v>313</v>
      </c>
      <c r="B19" s="50" t="str">
        <f>VLOOKUP(A19,'Fórmulas '!$B$47:$C$66,2,FALSE)</f>
        <v> Fomentar la práctica del deporte, la educación física y la recreación en el departamento de Antioquia a través del diseño y acompañamiento de programas y proyectos orientados a la población en general y grupos especiales.</v>
      </c>
      <c r="C19" s="42" t="str">
        <f>VLOOKUP(A19,'Fórmulas '!$F$47:$G$66,2,FALSE)</f>
        <v>Subgerente de Fomento y Desarrollo Deportivo</v>
      </c>
      <c r="D19" s="63" t="s">
        <v>1337</v>
      </c>
      <c r="E19" s="72" t="s">
        <v>323</v>
      </c>
      <c r="F19" s="72" t="s">
        <v>323</v>
      </c>
      <c r="G19" s="71" t="s">
        <v>323</v>
      </c>
      <c r="H19" s="71" t="s">
        <v>323</v>
      </c>
      <c r="I19" s="71" t="s">
        <v>1239</v>
      </c>
      <c r="J19" s="71" t="s">
        <v>1338</v>
      </c>
      <c r="K19" s="71" t="s">
        <v>1339</v>
      </c>
      <c r="L19" s="135" t="s">
        <v>77</v>
      </c>
      <c r="M19" s="135" t="s">
        <v>323</v>
      </c>
      <c r="N19" s="135" t="s">
        <v>323</v>
      </c>
      <c r="O19" s="135" t="s">
        <v>323</v>
      </c>
      <c r="P19" s="135" t="s">
        <v>323</v>
      </c>
      <c r="Q19" s="135" t="s">
        <v>77</v>
      </c>
      <c r="R19" s="135" t="s">
        <v>323</v>
      </c>
      <c r="S19" s="135" t="s">
        <v>323</v>
      </c>
      <c r="T19" s="135" t="s">
        <v>77</v>
      </c>
      <c r="U19" s="135" t="s">
        <v>323</v>
      </c>
      <c r="V19" s="72" t="s">
        <v>323</v>
      </c>
      <c r="W19" s="72" t="s">
        <v>323</v>
      </c>
      <c r="X19" s="72" t="s">
        <v>323</v>
      </c>
      <c r="Y19" s="72" t="s">
        <v>323</v>
      </c>
      <c r="Z19" s="72" t="s">
        <v>323</v>
      </c>
      <c r="AA19" s="72" t="s">
        <v>77</v>
      </c>
      <c r="AB19" s="72" t="s">
        <v>323</v>
      </c>
      <c r="AC19" s="72" t="s">
        <v>323</v>
      </c>
      <c r="AD19" s="72" t="s">
        <v>77</v>
      </c>
      <c r="AE19" s="48">
        <f t="shared" si="1"/>
        <v>14</v>
      </c>
      <c r="AF19" s="72" t="s">
        <v>1242</v>
      </c>
      <c r="AG19" s="48">
        <f>IFERROR(VLOOKUP(AF19,'Fórmulas '!$B$26:$C$30,2,0),"")</f>
        <v>3</v>
      </c>
      <c r="AH19" s="48" t="str">
        <f t="shared" si="8"/>
        <v>CATASTRÓFICO</v>
      </c>
      <c r="AI19" s="58">
        <f>+IFERROR(VLOOKUP(AH19,'Fórmulas '!$E$28:$F$30,2,),"")</f>
        <v>5</v>
      </c>
      <c r="AJ19" s="59" t="str">
        <f>IFERROR(VLOOKUP(CONCATENATE(AG19,AI19),'Fórmulas '!$J$47:$K$71,2,),"")</f>
        <v>EXTREMO</v>
      </c>
      <c r="AK19" s="108" t="s">
        <v>1340</v>
      </c>
      <c r="AL19" s="71" t="s">
        <v>1341</v>
      </c>
      <c r="AM19" s="71" t="s">
        <v>1342</v>
      </c>
      <c r="AN19" s="72" t="s">
        <v>1343</v>
      </c>
      <c r="AO19" s="72" t="s">
        <v>66</v>
      </c>
      <c r="AP19" s="72">
        <v>0</v>
      </c>
      <c r="AQ19" s="72">
        <v>5</v>
      </c>
      <c r="AR19" s="72">
        <v>15</v>
      </c>
      <c r="AS19" s="72">
        <v>0</v>
      </c>
      <c r="AT19" s="72">
        <v>15</v>
      </c>
      <c r="AU19" s="72">
        <v>10</v>
      </c>
      <c r="AV19" s="72">
        <v>30</v>
      </c>
      <c r="AW19" s="72">
        <v>75</v>
      </c>
      <c r="AX19" s="114" t="str">
        <f t="shared" si="2"/>
        <v>DISMINUYE UN PUNTO</v>
      </c>
      <c r="AY19" s="48">
        <v>3</v>
      </c>
      <c r="AZ19" s="48" t="str">
        <f t="shared" si="3"/>
        <v>IMPROBABLE</v>
      </c>
      <c r="BA19" s="58">
        <f t="shared" si="4"/>
        <v>2</v>
      </c>
      <c r="BB19" s="96" t="str">
        <f t="shared" si="5"/>
        <v>CATASTRÓFICO</v>
      </c>
      <c r="BC19" s="48">
        <f t="shared" si="6"/>
        <v>5</v>
      </c>
      <c r="BD19" s="96" t="str">
        <f>IFERROR(VLOOKUP(CONCATENATE(BA19,BC19),'Fórmulas '!$J$47:$K$71,2,),"")</f>
        <v>EXTREMO</v>
      </c>
      <c r="BE19" s="71">
        <v>9</v>
      </c>
      <c r="BF19" s="72" t="s">
        <v>72</v>
      </c>
      <c r="BG19" s="72" t="s">
        <v>811</v>
      </c>
      <c r="BH19" s="116" t="s">
        <v>1344</v>
      </c>
      <c r="BI19" s="71" t="s">
        <v>1345</v>
      </c>
      <c r="BJ19" s="72" t="s">
        <v>1346</v>
      </c>
      <c r="BK19" s="72" t="s">
        <v>1347</v>
      </c>
      <c r="BL19" s="137" t="s">
        <v>1346</v>
      </c>
      <c r="BM19" s="136" t="s">
        <v>1347</v>
      </c>
      <c r="BN19" s="71" t="s">
        <v>1348</v>
      </c>
      <c r="BO19" s="71" t="s">
        <v>1348</v>
      </c>
      <c r="BP19" s="72" t="s">
        <v>1348</v>
      </c>
      <c r="BQ19" s="72" t="s">
        <v>1348</v>
      </c>
      <c r="BR19" s="72" t="s">
        <v>1348</v>
      </c>
    </row>
    <row r="20" spans="1:123" ht="209.45" hidden="1" customHeight="1">
      <c r="A20" s="59" t="s">
        <v>373</v>
      </c>
      <c r="B20" s="43" t="str">
        <f>VLOOKUP(A20,'Fórmulas '!$B$47:$C$66,2,FALSE)</f>
        <v>Promocionar la salud y prevenir la enfermedad mediante de la práctica de la actividad física.  El proceso está dirigido a los municipios y corregimientos del Departamento, para brindar una opción de lucha contra el sedentarismo, el tabaquismo y la inadecuada alimentación.</v>
      </c>
      <c r="C20" s="42" t="str">
        <f>VLOOKUP(A20,'Fórmulas '!$F$47:$G$66,2,FALSE)</f>
        <v>Coordinador Programa Por su Salud Muévase Pues</v>
      </c>
      <c r="D20" s="63" t="s">
        <v>1349</v>
      </c>
      <c r="E20" s="59" t="s">
        <v>323</v>
      </c>
      <c r="F20" s="59" t="s">
        <v>323</v>
      </c>
      <c r="G20" s="61" t="s">
        <v>323</v>
      </c>
      <c r="H20" s="61" t="s">
        <v>323</v>
      </c>
      <c r="I20" s="61" t="s">
        <v>1239</v>
      </c>
      <c r="J20" s="64" t="s">
        <v>1350</v>
      </c>
      <c r="K20" s="65" t="s">
        <v>1351</v>
      </c>
      <c r="L20" s="59" t="s">
        <v>323</v>
      </c>
      <c r="M20" s="59" t="s">
        <v>323</v>
      </c>
      <c r="N20" s="59" t="s">
        <v>323</v>
      </c>
      <c r="O20" s="59" t="s">
        <v>323</v>
      </c>
      <c r="P20" s="59" t="s">
        <v>323</v>
      </c>
      <c r="Q20" s="59" t="s">
        <v>77</v>
      </c>
      <c r="R20" s="59" t="s">
        <v>323</v>
      </c>
      <c r="S20" s="59" t="s">
        <v>77</v>
      </c>
      <c r="T20" s="59" t="s">
        <v>77</v>
      </c>
      <c r="U20" s="59" t="s">
        <v>323</v>
      </c>
      <c r="V20" s="59" t="s">
        <v>323</v>
      </c>
      <c r="W20" s="59" t="s">
        <v>323</v>
      </c>
      <c r="X20" s="59" t="s">
        <v>323</v>
      </c>
      <c r="Y20" s="59" t="s">
        <v>323</v>
      </c>
      <c r="Z20" s="59" t="s">
        <v>323</v>
      </c>
      <c r="AA20" s="59" t="s">
        <v>77</v>
      </c>
      <c r="AB20" s="59" t="s">
        <v>323</v>
      </c>
      <c r="AC20" s="59" t="s">
        <v>323</v>
      </c>
      <c r="AD20" s="59" t="s">
        <v>77</v>
      </c>
      <c r="AE20" s="138">
        <f t="shared" si="1"/>
        <v>14</v>
      </c>
      <c r="AF20" s="59" t="s">
        <v>1288</v>
      </c>
      <c r="AG20" s="138">
        <f>IFERROR(VLOOKUP(AF20,'Fórmulas '!$B$26:$C$30,2,0),"")</f>
        <v>4</v>
      </c>
      <c r="AH20" s="138" t="str">
        <f t="shared" si="8"/>
        <v>CATASTRÓFICO</v>
      </c>
      <c r="AI20" s="9">
        <f>+IFERROR(VLOOKUP(AH20,'Fórmulas '!$E$28:$F$30,2,),"")</f>
        <v>5</v>
      </c>
      <c r="AJ20" s="59" t="str">
        <f>IFERROR(VLOOKUP(CONCATENATE(AG20,AI20),'Fórmulas '!$J$47:$K$71,2,),"")</f>
        <v>EXTREMO</v>
      </c>
      <c r="AK20" s="63" t="s">
        <v>1352</v>
      </c>
      <c r="AL20" s="65" t="s">
        <v>1353</v>
      </c>
      <c r="AM20" s="65" t="s">
        <v>1354</v>
      </c>
      <c r="AN20" s="59" t="s">
        <v>65</v>
      </c>
      <c r="AO20" s="59" t="s">
        <v>66</v>
      </c>
      <c r="AP20" s="59">
        <v>0</v>
      </c>
      <c r="AQ20" s="59">
        <v>5</v>
      </c>
      <c r="AR20" s="59">
        <v>0</v>
      </c>
      <c r="AS20" s="59">
        <v>10</v>
      </c>
      <c r="AT20" s="59">
        <v>15</v>
      </c>
      <c r="AU20" s="59">
        <v>0</v>
      </c>
      <c r="AV20" s="59">
        <v>0</v>
      </c>
      <c r="AW20" s="59">
        <f>SUM(AP20:AV20)</f>
        <v>30</v>
      </c>
      <c r="AX20" s="139" t="str">
        <f t="shared" si="2"/>
        <v>DISMINUYE CERO PUNTOS</v>
      </c>
      <c r="AY20" s="138">
        <f>AG20</f>
        <v>4</v>
      </c>
      <c r="AZ20" s="138" t="str">
        <f t="shared" si="3"/>
        <v>PROBABLE'</v>
      </c>
      <c r="BA20" s="9">
        <f t="shared" si="4"/>
        <v>4</v>
      </c>
      <c r="BB20" s="56" t="str">
        <f t="shared" si="5"/>
        <v>CATASTRÓFICO</v>
      </c>
      <c r="BC20" s="138">
        <f t="shared" si="6"/>
        <v>5</v>
      </c>
      <c r="BD20" s="56" t="str">
        <f>IFERROR(VLOOKUP(CONCATENATE(BA20,BC20),'Fórmulas '!$J$47:$K$71,2,),"")</f>
        <v>EXTREMO</v>
      </c>
      <c r="BE20" s="61">
        <f>IFERROR(BC20*BA20,"")</f>
        <v>20</v>
      </c>
      <c r="BF20" s="59" t="s">
        <v>72</v>
      </c>
      <c r="BG20" s="59" t="s">
        <v>811</v>
      </c>
      <c r="BH20" s="65" t="s">
        <v>1355</v>
      </c>
      <c r="BI20" s="64" t="s">
        <v>1356</v>
      </c>
      <c r="BJ20" s="64" t="s">
        <v>1357</v>
      </c>
      <c r="BK20" s="64" t="s">
        <v>1251</v>
      </c>
      <c r="BL20" s="62" t="s">
        <v>1357</v>
      </c>
      <c r="BM20" s="140" t="s">
        <v>1358</v>
      </c>
      <c r="BN20" s="62" t="s">
        <v>1357</v>
      </c>
      <c r="BO20" s="140" t="s">
        <v>1358</v>
      </c>
      <c r="BP20" s="71" t="s">
        <v>1359</v>
      </c>
      <c r="BQ20" s="71" t="s">
        <v>1360</v>
      </c>
      <c r="BR20" s="62" t="s">
        <v>1361</v>
      </c>
    </row>
    <row r="21" spans="1:123" s="21" customFormat="1" ht="135" hidden="1">
      <c r="A21" s="42" t="s">
        <v>548</v>
      </c>
      <c r="B21" s="50" t="str">
        <f>VLOOKUP(A21,'Fórmulas '!$B$47:$C$66,2,FALSE)</f>
        <v>Apoyar el desarrollo eficiente de los procesos internos, mediante la administración de los bienes y prestación de los servicios internos requeridos.</v>
      </c>
      <c r="C21" s="42" t="str">
        <f>VLOOKUP(A21,'Fórmulas '!$F$47:$G$66,2,FALSE)</f>
        <v>Coordinador Equipo Administrativo</v>
      </c>
      <c r="D21" s="82" t="s">
        <v>1362</v>
      </c>
      <c r="E21" s="42" t="s">
        <v>323</v>
      </c>
      <c r="F21" s="42" t="s">
        <v>323</v>
      </c>
      <c r="G21" s="42" t="s">
        <v>323</v>
      </c>
      <c r="H21" s="42" t="s">
        <v>323</v>
      </c>
      <c r="I21" s="42" t="s">
        <v>1239</v>
      </c>
      <c r="J21" s="42" t="s">
        <v>1363</v>
      </c>
      <c r="K21" s="42" t="s">
        <v>1364</v>
      </c>
      <c r="L21" s="42" t="s">
        <v>323</v>
      </c>
      <c r="M21" s="42" t="s">
        <v>323</v>
      </c>
      <c r="N21" s="42" t="s">
        <v>323</v>
      </c>
      <c r="O21" s="42" t="s">
        <v>323</v>
      </c>
      <c r="P21" s="42" t="s">
        <v>323</v>
      </c>
      <c r="Q21" s="42" t="s">
        <v>323</v>
      </c>
      <c r="R21" s="42" t="s">
        <v>323</v>
      </c>
      <c r="S21" s="42" t="s">
        <v>1259</v>
      </c>
      <c r="T21" s="42" t="s">
        <v>323</v>
      </c>
      <c r="U21" s="42" t="s">
        <v>323</v>
      </c>
      <c r="V21" s="42" t="s">
        <v>323</v>
      </c>
      <c r="W21" s="42" t="s">
        <v>323</v>
      </c>
      <c r="X21" s="42" t="s">
        <v>323</v>
      </c>
      <c r="Y21" s="42" t="s">
        <v>323</v>
      </c>
      <c r="Z21" s="42" t="s">
        <v>323</v>
      </c>
      <c r="AA21" s="42" t="s">
        <v>1259</v>
      </c>
      <c r="AB21" s="42" t="s">
        <v>323</v>
      </c>
      <c r="AC21" s="42" t="s">
        <v>1259</v>
      </c>
      <c r="AD21" s="42" t="s">
        <v>1259</v>
      </c>
      <c r="AE21" s="48">
        <f t="shared" si="1"/>
        <v>15</v>
      </c>
      <c r="AF21" s="42" t="s">
        <v>1242</v>
      </c>
      <c r="AG21" s="48">
        <f>IFERROR(VLOOKUP(AF21,'Fórmulas '!$B$26:$C$30,2,0),"")</f>
        <v>3</v>
      </c>
      <c r="AH21" s="48" t="str">
        <f t="shared" si="8"/>
        <v>CATASTRÓFICO</v>
      </c>
      <c r="AI21" s="58">
        <f>+IFERROR(VLOOKUP(AH21,'Fórmulas '!$E$28:$F$30,2,),"")</f>
        <v>5</v>
      </c>
      <c r="AJ21" s="59" t="str">
        <f>IFERROR(VLOOKUP(CONCATENATE(AG21,AI21),'Fórmulas '!$J$47:$K$71,2,),"")</f>
        <v>EXTREMO</v>
      </c>
      <c r="AK21" s="102" t="s">
        <v>1365</v>
      </c>
      <c r="AL21" s="42" t="s">
        <v>1366</v>
      </c>
      <c r="AM21" s="42" t="s">
        <v>1367</v>
      </c>
      <c r="AN21" s="42" t="s">
        <v>65</v>
      </c>
      <c r="AO21" s="42" t="s">
        <v>1368</v>
      </c>
      <c r="AP21" s="42">
        <v>15</v>
      </c>
      <c r="AQ21" s="42">
        <v>5</v>
      </c>
      <c r="AR21" s="42">
        <v>0</v>
      </c>
      <c r="AS21" s="42">
        <v>10</v>
      </c>
      <c r="AT21" s="42">
        <v>15</v>
      </c>
      <c r="AU21" s="42">
        <v>10</v>
      </c>
      <c r="AV21" s="42">
        <v>30</v>
      </c>
      <c r="AW21" s="42">
        <v>85</v>
      </c>
      <c r="AX21" s="114" t="str">
        <f t="shared" si="2"/>
        <v>DISMINUYE DOS PUNTOS</v>
      </c>
      <c r="AY21" s="48">
        <v>3</v>
      </c>
      <c r="AZ21" s="48" t="str">
        <f t="shared" si="3"/>
        <v>RARA VEZ</v>
      </c>
      <c r="BA21" s="58">
        <f t="shared" si="4"/>
        <v>1</v>
      </c>
      <c r="BB21" s="96" t="str">
        <f t="shared" si="5"/>
        <v>CATASTRÓFICO</v>
      </c>
      <c r="BC21" s="48">
        <f t="shared" si="6"/>
        <v>5</v>
      </c>
      <c r="BD21" s="96" t="str">
        <f>IFERROR(VLOOKUP(CONCATENATE(BA21,BC21),'Fórmulas '!$J$47:$K$71,2,),"")</f>
        <v>ALTO</v>
      </c>
      <c r="BE21" s="42">
        <v>6</v>
      </c>
      <c r="BF21" s="42" t="s">
        <v>72</v>
      </c>
      <c r="BG21" s="42" t="s">
        <v>1369</v>
      </c>
      <c r="BH21" s="43" t="s">
        <v>1370</v>
      </c>
      <c r="BI21" s="42" t="s">
        <v>1371</v>
      </c>
      <c r="BJ21" s="42" t="s">
        <v>1372</v>
      </c>
      <c r="BK21" s="8" t="s">
        <v>1373</v>
      </c>
      <c r="BL21" s="129" t="s">
        <v>1372</v>
      </c>
      <c r="BM21" s="145" t="s">
        <v>1373</v>
      </c>
      <c r="BP21" s="129" t="s">
        <v>1374</v>
      </c>
      <c r="BQ21" s="129" t="s">
        <v>1375</v>
      </c>
      <c r="BR21" s="150" t="s">
        <v>184</v>
      </c>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row>
    <row r="22" spans="1:123" s="21" customFormat="1" ht="180" hidden="1">
      <c r="A22" s="42" t="s">
        <v>548</v>
      </c>
      <c r="B22" s="50" t="str">
        <f>VLOOKUP(A22,'Fórmulas '!$B$47:$C$66,2,FALSE)</f>
        <v>Apoyar el desarrollo eficiente de los procesos internos, mediante la administración de los bienes y prestación de los servicios internos requeridos.</v>
      </c>
      <c r="C22" s="42" t="str">
        <f>VLOOKUP(A22,'Fórmulas '!$F$47:$G$66,2,FALSE)</f>
        <v>Coordinador Equipo Administrativo</v>
      </c>
      <c r="D22" s="82" t="s">
        <v>1376</v>
      </c>
      <c r="E22" s="42" t="s">
        <v>323</v>
      </c>
      <c r="F22" s="42" t="s">
        <v>323</v>
      </c>
      <c r="G22" s="42" t="s">
        <v>323</v>
      </c>
      <c r="H22" s="42" t="s">
        <v>323</v>
      </c>
      <c r="I22" s="42" t="s">
        <v>1239</v>
      </c>
      <c r="J22" s="42" t="s">
        <v>1377</v>
      </c>
      <c r="K22" s="42" t="s">
        <v>1364</v>
      </c>
      <c r="L22" s="42" t="s">
        <v>323</v>
      </c>
      <c r="M22" s="42" t="s">
        <v>323</v>
      </c>
      <c r="N22" s="42" t="s">
        <v>323</v>
      </c>
      <c r="O22" s="42" t="s">
        <v>323</v>
      </c>
      <c r="P22" s="42" t="s">
        <v>323</v>
      </c>
      <c r="Q22" s="42" t="s">
        <v>323</v>
      </c>
      <c r="R22" s="42" t="s">
        <v>323</v>
      </c>
      <c r="S22" s="42" t="s">
        <v>1259</v>
      </c>
      <c r="T22" s="42" t="s">
        <v>323</v>
      </c>
      <c r="U22" s="42" t="s">
        <v>323</v>
      </c>
      <c r="V22" s="42" t="s">
        <v>323</v>
      </c>
      <c r="W22" s="42" t="s">
        <v>323</v>
      </c>
      <c r="X22" s="42" t="s">
        <v>323</v>
      </c>
      <c r="Y22" s="42" t="s">
        <v>323</v>
      </c>
      <c r="Z22" s="42" t="s">
        <v>323</v>
      </c>
      <c r="AA22" s="42" t="s">
        <v>1259</v>
      </c>
      <c r="AB22" s="42" t="s">
        <v>323</v>
      </c>
      <c r="AC22" s="42" t="s">
        <v>1259</v>
      </c>
      <c r="AD22" s="42" t="s">
        <v>1259</v>
      </c>
      <c r="AE22" s="48">
        <f t="shared" si="1"/>
        <v>15</v>
      </c>
      <c r="AF22" s="42" t="s">
        <v>1242</v>
      </c>
      <c r="AG22" s="48">
        <f>IFERROR(VLOOKUP(AF22,'Fórmulas '!$B$26:$C$30,2,0),"")</f>
        <v>3</v>
      </c>
      <c r="AH22" s="48" t="str">
        <f t="shared" si="8"/>
        <v>CATASTRÓFICO</v>
      </c>
      <c r="AI22" s="58">
        <f>+IFERROR(VLOOKUP(AH22,'Fórmulas '!$E$28:$F$30,2,),"")</f>
        <v>5</v>
      </c>
      <c r="AJ22" s="59" t="str">
        <f>IFERROR(VLOOKUP(CONCATENATE(AG22,AI22),'Fórmulas '!$J$47:$K$71,2,),"")</f>
        <v>EXTREMO</v>
      </c>
      <c r="AK22" s="102" t="s">
        <v>1378</v>
      </c>
      <c r="AL22" s="42" t="s">
        <v>1379</v>
      </c>
      <c r="AM22" s="42" t="s">
        <v>1380</v>
      </c>
      <c r="AN22" s="42" t="s">
        <v>65</v>
      </c>
      <c r="AO22" s="42" t="s">
        <v>66</v>
      </c>
      <c r="AP22" s="42">
        <v>15</v>
      </c>
      <c r="AQ22" s="42">
        <v>5</v>
      </c>
      <c r="AR22" s="42">
        <v>0</v>
      </c>
      <c r="AS22" s="42">
        <v>10</v>
      </c>
      <c r="AT22" s="42">
        <v>15</v>
      </c>
      <c r="AU22" s="42">
        <v>10</v>
      </c>
      <c r="AV22" s="42">
        <v>30</v>
      </c>
      <c r="AW22" s="42">
        <v>85</v>
      </c>
      <c r="AX22" s="114" t="str">
        <f t="shared" si="2"/>
        <v>DISMINUYE DOS PUNTOS</v>
      </c>
      <c r="AY22" s="48">
        <v>3</v>
      </c>
      <c r="AZ22" s="48" t="str">
        <f t="shared" si="3"/>
        <v>RARA VEZ</v>
      </c>
      <c r="BA22" s="58">
        <f t="shared" si="4"/>
        <v>1</v>
      </c>
      <c r="BB22" s="96" t="str">
        <f t="shared" si="5"/>
        <v>CATASTRÓFICO</v>
      </c>
      <c r="BC22" s="48">
        <f t="shared" si="6"/>
        <v>5</v>
      </c>
      <c r="BD22" s="96" t="str">
        <f>IFERROR(VLOOKUP(CONCATENATE(BA22,BC22),'Fórmulas '!$J$47:$K$71,2,),"")</f>
        <v>ALTO</v>
      </c>
      <c r="BE22" s="42">
        <v>6</v>
      </c>
      <c r="BF22" s="42" t="s">
        <v>72</v>
      </c>
      <c r="BG22" s="42" t="s">
        <v>179</v>
      </c>
      <c r="BH22" s="43" t="s">
        <v>1381</v>
      </c>
      <c r="BI22" s="42" t="s">
        <v>1382</v>
      </c>
      <c r="BJ22" s="42" t="s">
        <v>1372</v>
      </c>
      <c r="BK22" s="8" t="s">
        <v>1373</v>
      </c>
      <c r="BL22" s="147" t="s">
        <v>1372</v>
      </c>
      <c r="BM22" s="148" t="s">
        <v>1373</v>
      </c>
      <c r="BP22" s="129" t="s">
        <v>1383</v>
      </c>
      <c r="BQ22" s="149" t="s">
        <v>1384</v>
      </c>
      <c r="BR22" s="150" t="s">
        <v>184</v>
      </c>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row>
    <row r="23" spans="1:123" s="21" customFormat="1" ht="90" hidden="1">
      <c r="A23" s="42" t="s">
        <v>548</v>
      </c>
      <c r="B23" s="50" t="str">
        <f>VLOOKUP(A23,'Fórmulas '!$B$47:$C$66,2,FALSE)</f>
        <v>Apoyar el desarrollo eficiente de los procesos internos, mediante la administración de los bienes y prestación de los servicios internos requeridos.</v>
      </c>
      <c r="C23" s="42" t="str">
        <f>VLOOKUP(A23,'Fórmulas '!$F$47:$G$66,2,FALSE)</f>
        <v>Coordinador Equipo Administrativo</v>
      </c>
      <c r="D23" s="82" t="s">
        <v>1385</v>
      </c>
      <c r="E23" s="42" t="s">
        <v>323</v>
      </c>
      <c r="F23" s="42" t="s">
        <v>323</v>
      </c>
      <c r="G23" s="42" t="s">
        <v>323</v>
      </c>
      <c r="H23" s="42" t="s">
        <v>323</v>
      </c>
      <c r="I23" s="42" t="s">
        <v>1239</v>
      </c>
      <c r="J23" s="42" t="s">
        <v>1386</v>
      </c>
      <c r="K23" s="42" t="s">
        <v>1364</v>
      </c>
      <c r="L23" s="42" t="s">
        <v>323</v>
      </c>
      <c r="M23" s="42" t="s">
        <v>323</v>
      </c>
      <c r="N23" s="42" t="s">
        <v>323</v>
      </c>
      <c r="O23" s="42" t="s">
        <v>323</v>
      </c>
      <c r="P23" s="42" t="s">
        <v>323</v>
      </c>
      <c r="Q23" s="42" t="s">
        <v>323</v>
      </c>
      <c r="R23" s="42" t="s">
        <v>323</v>
      </c>
      <c r="S23" s="42" t="s">
        <v>1259</v>
      </c>
      <c r="T23" s="42" t="s">
        <v>323</v>
      </c>
      <c r="U23" s="42" t="s">
        <v>323</v>
      </c>
      <c r="V23" s="42" t="s">
        <v>323</v>
      </c>
      <c r="W23" s="42" t="s">
        <v>323</v>
      </c>
      <c r="X23" s="42" t="s">
        <v>323</v>
      </c>
      <c r="Y23" s="42" t="s">
        <v>323</v>
      </c>
      <c r="Z23" s="42" t="s">
        <v>323</v>
      </c>
      <c r="AA23" s="42" t="s">
        <v>1259</v>
      </c>
      <c r="AB23" s="42" t="s">
        <v>323</v>
      </c>
      <c r="AC23" s="42" t="s">
        <v>1259</v>
      </c>
      <c r="AD23" s="42" t="s">
        <v>1259</v>
      </c>
      <c r="AE23" s="48">
        <f t="shared" si="1"/>
        <v>15</v>
      </c>
      <c r="AF23" s="42" t="s">
        <v>1242</v>
      </c>
      <c r="AG23" s="48">
        <f>IFERROR(VLOOKUP(AF23,'Fórmulas '!$B$26:$C$30,2,0),"")</f>
        <v>3</v>
      </c>
      <c r="AH23" s="48" t="str">
        <f t="shared" si="8"/>
        <v>CATASTRÓFICO</v>
      </c>
      <c r="AI23" s="58">
        <f>+IFERROR(VLOOKUP(AH23,'Fórmulas '!$E$28:$F$30,2,),"")</f>
        <v>5</v>
      </c>
      <c r="AJ23" s="59" t="str">
        <f>IFERROR(VLOOKUP(CONCATENATE(AG23,AI23),'Fórmulas '!$J$47:$K$71,2,),"")</f>
        <v>EXTREMO</v>
      </c>
      <c r="AK23" s="102" t="s">
        <v>1387</v>
      </c>
      <c r="AL23" s="42" t="s">
        <v>1388</v>
      </c>
      <c r="AM23" s="42" t="s">
        <v>1389</v>
      </c>
      <c r="AN23" s="42" t="s">
        <v>65</v>
      </c>
      <c r="AO23" s="42" t="s">
        <v>66</v>
      </c>
      <c r="AP23" s="42">
        <v>15</v>
      </c>
      <c r="AQ23" s="42">
        <v>5</v>
      </c>
      <c r="AR23" s="42">
        <v>0</v>
      </c>
      <c r="AS23" s="42">
        <v>10</v>
      </c>
      <c r="AT23" s="42">
        <v>15</v>
      </c>
      <c r="AU23" s="42">
        <v>10</v>
      </c>
      <c r="AV23" s="42">
        <v>30</v>
      </c>
      <c r="AW23" s="42">
        <v>85</v>
      </c>
      <c r="AX23" s="114" t="str">
        <f t="shared" si="2"/>
        <v>DISMINUYE DOS PUNTOS</v>
      </c>
      <c r="AY23" s="48">
        <v>3</v>
      </c>
      <c r="AZ23" s="48" t="str">
        <f t="shared" si="3"/>
        <v>RARA VEZ</v>
      </c>
      <c r="BA23" s="58">
        <f t="shared" si="4"/>
        <v>1</v>
      </c>
      <c r="BB23" s="96" t="str">
        <f t="shared" si="5"/>
        <v>CATASTRÓFICO</v>
      </c>
      <c r="BC23" s="48">
        <f t="shared" si="6"/>
        <v>5</v>
      </c>
      <c r="BD23" s="96" t="str">
        <f>IFERROR(VLOOKUP(CONCATENATE(BA23,BC23),'Fórmulas '!$J$47:$K$71,2,),"")</f>
        <v>ALTO</v>
      </c>
      <c r="BE23" s="42">
        <v>6</v>
      </c>
      <c r="BF23" s="42" t="s">
        <v>72</v>
      </c>
      <c r="BG23" s="42" t="s">
        <v>248</v>
      </c>
      <c r="BH23" s="43" t="s">
        <v>1381</v>
      </c>
      <c r="BI23" s="42" t="s">
        <v>1390</v>
      </c>
      <c r="BJ23" s="42" t="s">
        <v>1372</v>
      </c>
      <c r="BK23" s="8" t="s">
        <v>1391</v>
      </c>
      <c r="BL23" s="147" t="s">
        <v>1372</v>
      </c>
      <c r="BM23" s="148" t="s">
        <v>1373</v>
      </c>
      <c r="BP23" s="129" t="s">
        <v>1392</v>
      </c>
      <c r="BQ23" s="149" t="s">
        <v>184</v>
      </c>
      <c r="BR23" s="150" t="s">
        <v>184</v>
      </c>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row>
    <row r="24" spans="1:123" ht="210" hidden="1">
      <c r="A24" s="42" t="s">
        <v>623</v>
      </c>
      <c r="B24" s="50" t="str">
        <f>VLOOKUP(A24,'Fórmulas '!$B$47:$C$66,2,FALSE)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C24" s="42" t="str">
        <f>VLOOKUP(A24,'Fórmulas '!$F$47:$G$66,2,FALSE)</f>
        <v>Jefe de Oficina Jurídica</v>
      </c>
      <c r="D24" s="82" t="s">
        <v>1393</v>
      </c>
      <c r="E24" s="42" t="s">
        <v>426</v>
      </c>
      <c r="F24" s="42" t="s">
        <v>426</v>
      </c>
      <c r="G24" s="42" t="s">
        <v>426</v>
      </c>
      <c r="H24" s="42" t="s">
        <v>426</v>
      </c>
      <c r="I24" s="42" t="s">
        <v>1239</v>
      </c>
      <c r="J24" s="42" t="s">
        <v>1394</v>
      </c>
      <c r="K24" s="42" t="s">
        <v>1395</v>
      </c>
      <c r="L24" s="42" t="s">
        <v>426</v>
      </c>
      <c r="M24" s="42" t="s">
        <v>426</v>
      </c>
      <c r="N24" s="42" t="s">
        <v>426</v>
      </c>
      <c r="O24" s="42" t="s">
        <v>426</v>
      </c>
      <c r="P24" s="42" t="s">
        <v>426</v>
      </c>
      <c r="Q24" s="42" t="s">
        <v>426</v>
      </c>
      <c r="R24" s="42" t="s">
        <v>426</v>
      </c>
      <c r="S24" s="42" t="s">
        <v>426</v>
      </c>
      <c r="T24" s="42" t="s">
        <v>426</v>
      </c>
      <c r="U24" s="42" t="s">
        <v>426</v>
      </c>
      <c r="V24" s="42" t="s">
        <v>426</v>
      </c>
      <c r="W24" s="42" t="s">
        <v>426</v>
      </c>
      <c r="X24" s="42" t="s">
        <v>426</v>
      </c>
      <c r="Y24" s="42" t="s">
        <v>426</v>
      </c>
      <c r="Z24" s="42" t="s">
        <v>426</v>
      </c>
      <c r="AA24" s="42" t="s">
        <v>73</v>
      </c>
      <c r="AB24" s="42" t="s">
        <v>426</v>
      </c>
      <c r="AC24" s="42" t="s">
        <v>426</v>
      </c>
      <c r="AD24" s="42" t="s">
        <v>73</v>
      </c>
      <c r="AE24" s="48">
        <f t="shared" si="1"/>
        <v>17</v>
      </c>
      <c r="AF24" s="42" t="s">
        <v>1288</v>
      </c>
      <c r="AG24" s="48">
        <f>IFERROR(VLOOKUP(AF24,'Fórmulas '!$B$26:$C$30,2,0),"")</f>
        <v>4</v>
      </c>
      <c r="AH24" s="48" t="str">
        <f t="shared" si="8"/>
        <v>CATASTRÓFICO</v>
      </c>
      <c r="AI24" s="58">
        <f>+IFERROR(VLOOKUP(AH24,'Fórmulas '!$E$28:$F$30,2,),"")</f>
        <v>5</v>
      </c>
      <c r="AJ24" s="59" t="str">
        <f>IFERROR(VLOOKUP(CONCATENATE(AG24,AI24),'Fórmulas '!$J$47:$K$71,2,),"")</f>
        <v>EXTREMO</v>
      </c>
      <c r="AK24" s="102" t="s">
        <v>1396</v>
      </c>
      <c r="AL24" s="42" t="s">
        <v>1397</v>
      </c>
      <c r="AM24" s="42" t="s">
        <v>1398</v>
      </c>
      <c r="AN24" s="42" t="s">
        <v>65</v>
      </c>
      <c r="AO24" s="42" t="s">
        <v>66</v>
      </c>
      <c r="AP24" s="42">
        <v>15</v>
      </c>
      <c r="AQ24" s="42">
        <v>5</v>
      </c>
      <c r="AR24" s="42">
        <v>0</v>
      </c>
      <c r="AS24" s="42">
        <v>10</v>
      </c>
      <c r="AT24" s="42">
        <v>15</v>
      </c>
      <c r="AU24" s="42">
        <v>10</v>
      </c>
      <c r="AV24" s="42">
        <v>30</v>
      </c>
      <c r="AW24" s="42">
        <v>85</v>
      </c>
      <c r="AX24" s="114" t="str">
        <f t="shared" si="2"/>
        <v>DISMINUYE DOS PUNTOS</v>
      </c>
      <c r="AY24" s="48">
        <v>4</v>
      </c>
      <c r="AZ24" s="48" t="str">
        <f t="shared" si="3"/>
        <v>IMPROBABLE</v>
      </c>
      <c r="BA24" s="58">
        <f t="shared" si="4"/>
        <v>2</v>
      </c>
      <c r="BB24" s="96" t="str">
        <f t="shared" si="5"/>
        <v>CATASTRÓFICO</v>
      </c>
      <c r="BC24" s="48">
        <f t="shared" si="6"/>
        <v>5</v>
      </c>
      <c r="BD24" s="96" t="str">
        <f>IFERROR(VLOOKUP(CONCATENATE(BA24,BC24),'Fórmulas '!$J$47:$K$71,2,),"")</f>
        <v>EXTREMO</v>
      </c>
      <c r="BE24" s="42">
        <v>0</v>
      </c>
      <c r="BF24" s="42" t="s">
        <v>1399</v>
      </c>
      <c r="BG24" s="42" t="s">
        <v>1400</v>
      </c>
      <c r="BH24" s="43" t="s">
        <v>1401</v>
      </c>
      <c r="BI24" s="42" t="s">
        <v>1402</v>
      </c>
      <c r="BJ24" s="42" t="s">
        <v>1403</v>
      </c>
      <c r="BK24" s="8" t="s">
        <v>184</v>
      </c>
      <c r="BL24" s="21"/>
      <c r="BM24" s="21"/>
      <c r="BN24" s="21"/>
      <c r="BO24" s="21"/>
      <c r="BP24" s="21"/>
      <c r="BQ24" s="21"/>
      <c r="BR24" s="43" t="s">
        <v>1404</v>
      </c>
    </row>
    <row r="25" spans="1:123" ht="210" hidden="1">
      <c r="A25" s="42" t="s">
        <v>623</v>
      </c>
      <c r="B25" s="50" t="str">
        <f>VLOOKUP(A25,'Fórmulas '!$B$47:$C$66,2,FALSE)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C25" s="42" t="str">
        <f>VLOOKUP(A25,'Fórmulas '!$F$47:$G$66,2,FALSE)</f>
        <v>Jefe de Oficina Jurídica</v>
      </c>
      <c r="D25" s="82" t="s">
        <v>1405</v>
      </c>
      <c r="E25" s="42" t="s">
        <v>426</v>
      </c>
      <c r="F25" s="42" t="s">
        <v>426</v>
      </c>
      <c r="G25" s="42" t="s">
        <v>426</v>
      </c>
      <c r="H25" s="42" t="s">
        <v>426</v>
      </c>
      <c r="I25" s="42" t="s">
        <v>1239</v>
      </c>
      <c r="J25" s="42" t="s">
        <v>1406</v>
      </c>
      <c r="K25" s="42" t="s">
        <v>1407</v>
      </c>
      <c r="L25" s="42" t="s">
        <v>426</v>
      </c>
      <c r="M25" s="42" t="s">
        <v>426</v>
      </c>
      <c r="N25" s="42" t="s">
        <v>426</v>
      </c>
      <c r="O25" s="42" t="s">
        <v>426</v>
      </c>
      <c r="P25" s="42" t="s">
        <v>426</v>
      </c>
      <c r="Q25" s="42" t="s">
        <v>426</v>
      </c>
      <c r="R25" s="42" t="s">
        <v>426</v>
      </c>
      <c r="S25" s="42" t="s">
        <v>426</v>
      </c>
      <c r="T25" s="42" t="s">
        <v>73</v>
      </c>
      <c r="U25" s="42" t="s">
        <v>426</v>
      </c>
      <c r="V25" s="42" t="s">
        <v>426</v>
      </c>
      <c r="W25" s="42" t="s">
        <v>426</v>
      </c>
      <c r="X25" s="42" t="s">
        <v>426</v>
      </c>
      <c r="Y25" s="42" t="s">
        <v>426</v>
      </c>
      <c r="Z25" s="42" t="s">
        <v>426</v>
      </c>
      <c r="AA25" s="42" t="s">
        <v>73</v>
      </c>
      <c r="AB25" s="42" t="s">
        <v>426</v>
      </c>
      <c r="AC25" s="42" t="s">
        <v>426</v>
      </c>
      <c r="AD25" s="42" t="s">
        <v>73</v>
      </c>
      <c r="AE25" s="48">
        <f t="shared" si="1"/>
        <v>16</v>
      </c>
      <c r="AF25" s="42" t="s">
        <v>1288</v>
      </c>
      <c r="AG25" s="48">
        <f>IFERROR(VLOOKUP(AF25,'Fórmulas '!$B$26:$C$30,2,0),"")</f>
        <v>4</v>
      </c>
      <c r="AH25" s="48" t="str">
        <f t="shared" si="8"/>
        <v>CATASTRÓFICO</v>
      </c>
      <c r="AI25" s="58">
        <f>+IFERROR(VLOOKUP(AH25,'Fórmulas '!$E$28:$F$30,2,),"")</f>
        <v>5</v>
      </c>
      <c r="AJ25" s="59" t="str">
        <f>IFERROR(VLOOKUP(CONCATENATE(AG25,AI25),'Fórmulas '!$J$47:$K$71,2,),"")</f>
        <v>EXTREMO</v>
      </c>
      <c r="AK25" s="102" t="s">
        <v>1408</v>
      </c>
      <c r="AL25" s="42" t="s">
        <v>1409</v>
      </c>
      <c r="AM25" s="42" t="s">
        <v>1410</v>
      </c>
      <c r="AN25" s="42" t="s">
        <v>65</v>
      </c>
      <c r="AO25" s="42" t="s">
        <v>66</v>
      </c>
      <c r="AP25" s="42">
        <v>15</v>
      </c>
      <c r="AQ25" s="42">
        <v>5</v>
      </c>
      <c r="AR25" s="42">
        <v>0</v>
      </c>
      <c r="AS25" s="42">
        <v>10</v>
      </c>
      <c r="AT25" s="42">
        <v>15</v>
      </c>
      <c r="AU25" s="42">
        <v>10</v>
      </c>
      <c r="AV25" s="42">
        <v>30</v>
      </c>
      <c r="AW25" s="42">
        <v>85</v>
      </c>
      <c r="AX25" s="114" t="str">
        <f t="shared" si="2"/>
        <v>DISMINUYE DOS PUNTOS</v>
      </c>
      <c r="AY25" s="48">
        <v>4</v>
      </c>
      <c r="AZ25" s="48" t="str">
        <f t="shared" si="3"/>
        <v>IMPROBABLE</v>
      </c>
      <c r="BA25" s="58">
        <f t="shared" si="4"/>
        <v>2</v>
      </c>
      <c r="BB25" s="96" t="str">
        <f t="shared" si="5"/>
        <v>CATASTRÓFICO</v>
      </c>
      <c r="BC25" s="48">
        <f t="shared" si="6"/>
        <v>5</v>
      </c>
      <c r="BD25" s="96" t="str">
        <f>IFERROR(VLOOKUP(CONCATENATE(BA25,BC25),'Fórmulas '!$J$47:$K$71,2,),"")</f>
        <v>EXTREMO</v>
      </c>
      <c r="BE25" s="42">
        <v>0</v>
      </c>
      <c r="BF25" s="42" t="s">
        <v>1399</v>
      </c>
      <c r="BG25" s="42" t="s">
        <v>1400</v>
      </c>
      <c r="BH25" s="43" t="s">
        <v>1411</v>
      </c>
      <c r="BI25" s="42" t="s">
        <v>1412</v>
      </c>
      <c r="BJ25" s="42" t="s">
        <v>1403</v>
      </c>
      <c r="BK25" s="8" t="s">
        <v>184</v>
      </c>
      <c r="BL25" s="42" t="s">
        <v>1413</v>
      </c>
      <c r="BM25" s="8" t="s">
        <v>184</v>
      </c>
      <c r="BN25" s="21"/>
      <c r="BO25" s="21"/>
      <c r="BP25" s="129" t="s">
        <v>1414</v>
      </c>
      <c r="BQ25" s="151" t="s">
        <v>1415</v>
      </c>
      <c r="BR25" s="21"/>
    </row>
    <row r="26" spans="1:123" ht="240" hidden="1">
      <c r="A26" s="74" t="s">
        <v>674</v>
      </c>
      <c r="B26" s="50" t="str">
        <f>VLOOKUP(A26,'Fórmulas '!$B$47:$C$66,2,FALSE)</f>
        <v>lanear, organizar, ejecutar y hacer seguimiento a las acciones que promuevan el desarrollo del talento Humano durante el ciclo de vida laboral de los servidores públicos del instituto.</v>
      </c>
      <c r="C26" s="42" t="str">
        <f>VLOOKUP(A26,'Fórmulas '!$F$47:$G$66,2,FALSE)</f>
        <v>Jefe de Oficina de Talento Humano</v>
      </c>
      <c r="D26" s="91" t="s">
        <v>1416</v>
      </c>
      <c r="E26" s="77" t="s">
        <v>323</v>
      </c>
      <c r="F26" s="77" t="s">
        <v>323</v>
      </c>
      <c r="G26" s="77" t="s">
        <v>323</v>
      </c>
      <c r="H26" s="77" t="s">
        <v>323</v>
      </c>
      <c r="I26" s="48" t="s">
        <v>1239</v>
      </c>
      <c r="J26" s="76" t="s">
        <v>1417</v>
      </c>
      <c r="K26" s="76" t="s">
        <v>1418</v>
      </c>
      <c r="L26" s="77" t="s">
        <v>323</v>
      </c>
      <c r="M26" s="77" t="s">
        <v>323</v>
      </c>
      <c r="N26" s="77" t="s">
        <v>323</v>
      </c>
      <c r="O26" s="77" t="s">
        <v>73</v>
      </c>
      <c r="P26" s="77" t="s">
        <v>426</v>
      </c>
      <c r="Q26" s="77" t="s">
        <v>323</v>
      </c>
      <c r="R26" s="77" t="s">
        <v>426</v>
      </c>
      <c r="S26" s="77" t="s">
        <v>73</v>
      </c>
      <c r="T26" s="77" t="s">
        <v>73</v>
      </c>
      <c r="U26" s="77" t="s">
        <v>323</v>
      </c>
      <c r="V26" s="77" t="s">
        <v>323</v>
      </c>
      <c r="W26" s="77" t="s">
        <v>323</v>
      </c>
      <c r="X26" s="77" t="s">
        <v>323</v>
      </c>
      <c r="Y26" s="77" t="s">
        <v>323</v>
      </c>
      <c r="Z26" s="77" t="s">
        <v>323</v>
      </c>
      <c r="AA26" s="77" t="s">
        <v>323</v>
      </c>
      <c r="AB26" s="77" t="s">
        <v>323</v>
      </c>
      <c r="AC26" s="77" t="s">
        <v>73</v>
      </c>
      <c r="AD26" s="77" t="s">
        <v>73</v>
      </c>
      <c r="AE26" s="48">
        <f t="shared" si="1"/>
        <v>14</v>
      </c>
      <c r="AF26" s="77" t="s">
        <v>1288</v>
      </c>
      <c r="AG26" s="48">
        <f>IFERROR(VLOOKUP(AF26,'Fórmulas '!$B$26:$C$30,2,0),"")</f>
        <v>4</v>
      </c>
      <c r="AH26" s="48" t="str">
        <f t="shared" si="8"/>
        <v>CATASTRÓFICO</v>
      </c>
      <c r="AI26" s="58">
        <f>+IFERROR(VLOOKUP(AH26,'Fórmulas '!$E$28:$F$30,2,),"")</f>
        <v>5</v>
      </c>
      <c r="AJ26" s="59" t="str">
        <f>IFERROR(VLOOKUP(CONCATENATE(AG26,AI26),'Fórmulas '!$J$47:$K$71,2,),"")</f>
        <v>EXTREMO</v>
      </c>
      <c r="AK26" s="109" t="s">
        <v>1419</v>
      </c>
      <c r="AL26" s="76" t="s">
        <v>1420</v>
      </c>
      <c r="AM26" s="76" t="s">
        <v>1421</v>
      </c>
      <c r="AN26" s="77" t="s">
        <v>65</v>
      </c>
      <c r="AO26" s="77" t="s">
        <v>1279</v>
      </c>
      <c r="AP26" s="77">
        <v>0</v>
      </c>
      <c r="AQ26" s="77">
        <v>5</v>
      </c>
      <c r="AR26" s="77">
        <v>0</v>
      </c>
      <c r="AS26" s="77">
        <v>10</v>
      </c>
      <c r="AT26" s="77">
        <v>15</v>
      </c>
      <c r="AU26" s="77">
        <v>10</v>
      </c>
      <c r="AV26" s="77">
        <v>0</v>
      </c>
      <c r="AW26" s="77">
        <v>40</v>
      </c>
      <c r="AX26" s="114" t="str">
        <f t="shared" si="2"/>
        <v>DISMINUYE CERO PUNTOS</v>
      </c>
      <c r="AY26" s="48">
        <v>4</v>
      </c>
      <c r="AZ26" s="48" t="str">
        <f t="shared" si="3"/>
        <v>PROBABLE'</v>
      </c>
      <c r="BA26" s="58">
        <f t="shared" si="4"/>
        <v>4</v>
      </c>
      <c r="BB26" s="96" t="str">
        <f t="shared" si="5"/>
        <v>CATASTRÓFICO</v>
      </c>
      <c r="BC26" s="48">
        <f t="shared" si="6"/>
        <v>5</v>
      </c>
      <c r="BD26" s="96" t="str">
        <f>IFERROR(VLOOKUP(CONCATENATE(BA26,BC26),'Fórmulas '!$J$47:$K$71,2,),"")</f>
        <v>EXTREMO</v>
      </c>
      <c r="BE26" s="78">
        <v>12</v>
      </c>
      <c r="BF26" s="48" t="s">
        <v>72</v>
      </c>
      <c r="BG26" s="77" t="s">
        <v>631</v>
      </c>
      <c r="BH26" s="117" t="s">
        <v>1422</v>
      </c>
      <c r="BI26" s="76" t="s">
        <v>1423</v>
      </c>
      <c r="BJ26" s="76" t="s">
        <v>1424</v>
      </c>
      <c r="BK26" s="76" t="s">
        <v>1425</v>
      </c>
      <c r="BL26" s="76" t="s">
        <v>1426</v>
      </c>
      <c r="BM26" s="76" t="s">
        <v>1425</v>
      </c>
      <c r="BN26" s="77"/>
      <c r="BO26" s="77"/>
      <c r="BP26" s="77"/>
      <c r="BQ26" s="77"/>
      <c r="BR26" s="77"/>
    </row>
    <row r="27" spans="1:123" ht="405" hidden="1">
      <c r="A27" s="75" t="s">
        <v>674</v>
      </c>
      <c r="B27" s="50" t="str">
        <f>VLOOKUP(A27,'Fórmulas '!$B$47:$C$66,2,FALSE)</f>
        <v>lanear, organizar, ejecutar y hacer seguimiento a las acciones que promuevan el desarrollo del talento Humano durante el ciclo de vida laboral de los servidores públicos del instituto.</v>
      </c>
      <c r="C27" s="42" t="str">
        <f>VLOOKUP(A27,'Fórmulas '!$F$47:$G$66,2,FALSE)</f>
        <v>Jefe de Oficina de Talento Humano</v>
      </c>
      <c r="D27" s="92" t="s">
        <v>1427</v>
      </c>
      <c r="E27" s="80" t="s">
        <v>323</v>
      </c>
      <c r="F27" s="80" t="s">
        <v>323</v>
      </c>
      <c r="G27" s="80" t="s">
        <v>323</v>
      </c>
      <c r="H27" s="80" t="s">
        <v>323</v>
      </c>
      <c r="I27" s="101" t="s">
        <v>1239</v>
      </c>
      <c r="J27" s="79" t="s">
        <v>1428</v>
      </c>
      <c r="K27" s="79" t="s">
        <v>1429</v>
      </c>
      <c r="L27" s="80" t="s">
        <v>323</v>
      </c>
      <c r="M27" s="80" t="s">
        <v>323</v>
      </c>
      <c r="N27" s="80" t="s">
        <v>323</v>
      </c>
      <c r="O27" s="80" t="s">
        <v>323</v>
      </c>
      <c r="P27" s="80" t="s">
        <v>323</v>
      </c>
      <c r="Q27" s="80" t="s">
        <v>323</v>
      </c>
      <c r="R27" s="80" t="s">
        <v>73</v>
      </c>
      <c r="S27" s="80" t="s">
        <v>323</v>
      </c>
      <c r="T27" s="80" t="s">
        <v>426</v>
      </c>
      <c r="U27" s="80" t="s">
        <v>426</v>
      </c>
      <c r="V27" s="80" t="s">
        <v>323</v>
      </c>
      <c r="W27" s="80" t="s">
        <v>323</v>
      </c>
      <c r="X27" s="80" t="s">
        <v>323</v>
      </c>
      <c r="Y27" s="80" t="s">
        <v>323</v>
      </c>
      <c r="Z27" s="80" t="s">
        <v>323</v>
      </c>
      <c r="AA27" s="80" t="s">
        <v>323</v>
      </c>
      <c r="AB27" s="80" t="s">
        <v>323</v>
      </c>
      <c r="AC27" s="80" t="s">
        <v>73</v>
      </c>
      <c r="AD27" s="80" t="s">
        <v>73</v>
      </c>
      <c r="AE27" s="48">
        <f t="shared" si="1"/>
        <v>16</v>
      </c>
      <c r="AF27" s="80" t="s">
        <v>1242</v>
      </c>
      <c r="AG27" s="48">
        <f>IFERROR(VLOOKUP(AF27,'Fórmulas '!$B$26:$C$30,2,0),"")</f>
        <v>3</v>
      </c>
      <c r="AH27" s="48" t="str">
        <f t="shared" si="8"/>
        <v>CATASTRÓFICO</v>
      </c>
      <c r="AI27" s="58">
        <f>+IFERROR(VLOOKUP(AH27,'Fórmulas '!$E$28:$F$30,2,),"")</f>
        <v>5</v>
      </c>
      <c r="AJ27" s="59" t="str">
        <f>IFERROR(VLOOKUP(CONCATENATE(AG27,AI27),'Fórmulas '!$J$47:$K$71,2,),"")</f>
        <v>EXTREMO</v>
      </c>
      <c r="AK27" s="110" t="s">
        <v>1430</v>
      </c>
      <c r="AL27" s="42" t="s">
        <v>1431</v>
      </c>
      <c r="AM27" s="78" t="s">
        <v>1432</v>
      </c>
      <c r="AN27" s="80" t="s">
        <v>65</v>
      </c>
      <c r="AO27" s="80" t="s">
        <v>1279</v>
      </c>
      <c r="AP27" s="80">
        <v>15</v>
      </c>
      <c r="AQ27" s="80">
        <v>5</v>
      </c>
      <c r="AR27" s="80">
        <v>0</v>
      </c>
      <c r="AS27" s="80">
        <v>10</v>
      </c>
      <c r="AT27" s="80">
        <v>15</v>
      </c>
      <c r="AU27" s="80">
        <v>10</v>
      </c>
      <c r="AV27" s="80">
        <v>0</v>
      </c>
      <c r="AW27" s="80">
        <v>55</v>
      </c>
      <c r="AX27" s="114" t="str">
        <f t="shared" si="2"/>
        <v>DISMINUYE UN PUNTO</v>
      </c>
      <c r="AY27" s="48">
        <v>3</v>
      </c>
      <c r="AZ27" s="48" t="str">
        <f t="shared" si="3"/>
        <v>IMPROBABLE</v>
      </c>
      <c r="BA27" s="58">
        <f t="shared" si="4"/>
        <v>2</v>
      </c>
      <c r="BB27" s="96" t="str">
        <f t="shared" si="5"/>
        <v>CATASTRÓFICO</v>
      </c>
      <c r="BC27" s="48">
        <f t="shared" si="6"/>
        <v>5</v>
      </c>
      <c r="BD27" s="96" t="str">
        <f>IFERROR(VLOOKUP(CONCATENATE(BA27,BC27),'Fórmulas '!$J$47:$K$71,2,),"")</f>
        <v>EXTREMO</v>
      </c>
      <c r="BE27" s="81">
        <v>12</v>
      </c>
      <c r="BF27" s="101" t="s">
        <v>72</v>
      </c>
      <c r="BG27" s="80" t="s">
        <v>557</v>
      </c>
      <c r="BH27" s="118" t="s">
        <v>1433</v>
      </c>
      <c r="BI27" s="79" t="s">
        <v>1434</v>
      </c>
      <c r="BJ27" s="76" t="s">
        <v>1435</v>
      </c>
      <c r="BK27" s="76" t="s">
        <v>1436</v>
      </c>
      <c r="BL27" s="79" t="s">
        <v>1437</v>
      </c>
      <c r="BM27" s="76" t="s">
        <v>1436</v>
      </c>
      <c r="BN27" s="80"/>
      <c r="BO27" s="80"/>
      <c r="BP27" s="80"/>
      <c r="BQ27" s="80"/>
      <c r="BR27" s="79"/>
    </row>
    <row r="28" spans="1:123" ht="345" hidden="1">
      <c r="A28" s="59" t="s">
        <v>803</v>
      </c>
      <c r="B28" s="50" t="str">
        <f>VLOOKUP(A28,'Fórmulas '!$B$47:$C$66,2,FALSE)</f>
        <v>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v>
      </c>
      <c r="C28" s="42" t="str">
        <f>VLOOKUP(A28,'Fórmulas '!$F$47:$G$66,2,FALSE)</f>
        <v> Profesional Universitario Coordinador de Equipo "CADA".</v>
      </c>
      <c r="D28" s="63" t="s">
        <v>1438</v>
      </c>
      <c r="E28" s="59" t="s">
        <v>426</v>
      </c>
      <c r="F28" s="59" t="s">
        <v>426</v>
      </c>
      <c r="G28" s="61" t="s">
        <v>426</v>
      </c>
      <c r="H28" s="61" t="s">
        <v>426</v>
      </c>
      <c r="I28" s="61" t="s">
        <v>1239</v>
      </c>
      <c r="J28" s="65" t="s">
        <v>1439</v>
      </c>
      <c r="K28" s="65" t="s">
        <v>1440</v>
      </c>
      <c r="L28" s="59" t="s">
        <v>426</v>
      </c>
      <c r="M28" s="59" t="s">
        <v>426</v>
      </c>
      <c r="N28" s="59" t="s">
        <v>73</v>
      </c>
      <c r="O28" s="59" t="s">
        <v>73</v>
      </c>
      <c r="P28" s="59" t="s">
        <v>426</v>
      </c>
      <c r="Q28" s="59" t="s">
        <v>73</v>
      </c>
      <c r="R28" s="59" t="s">
        <v>73</v>
      </c>
      <c r="S28" s="59" t="s">
        <v>73</v>
      </c>
      <c r="T28" s="59" t="s">
        <v>426</v>
      </c>
      <c r="U28" s="59" t="s">
        <v>73</v>
      </c>
      <c r="V28" s="59" t="s">
        <v>73</v>
      </c>
      <c r="W28" s="59" t="s">
        <v>426</v>
      </c>
      <c r="X28" s="59" t="s">
        <v>73</v>
      </c>
      <c r="Y28" s="59" t="s">
        <v>73</v>
      </c>
      <c r="Z28" s="59" t="s">
        <v>426</v>
      </c>
      <c r="AA28" s="59" t="s">
        <v>73</v>
      </c>
      <c r="AB28" s="59" t="s">
        <v>73</v>
      </c>
      <c r="AC28" s="59" t="s">
        <v>73</v>
      </c>
      <c r="AD28" s="59" t="s">
        <v>73</v>
      </c>
      <c r="AE28" s="48">
        <f t="shared" si="1"/>
        <v>6</v>
      </c>
      <c r="AF28" s="59" t="s">
        <v>1260</v>
      </c>
      <c r="AG28" s="48">
        <f>IFERROR(VLOOKUP(AF28,'Fórmulas '!$B$26:$C$30,2,0),"")</f>
        <v>1</v>
      </c>
      <c r="AH28" s="48" t="str">
        <f t="shared" si="8"/>
        <v>MAYOR</v>
      </c>
      <c r="AI28" s="58">
        <f>+IFERROR(VLOOKUP(AH28,'Fórmulas '!$E$28:$F$30,2,),"")</f>
        <v>4</v>
      </c>
      <c r="AJ28" s="59" t="str">
        <f>IFERROR(VLOOKUP(CONCATENATE(AG28,AI28),'Fórmulas '!$J$47:$K$71,2,),"")</f>
        <v>ALTO</v>
      </c>
      <c r="AK28" s="63" t="s">
        <v>1441</v>
      </c>
      <c r="AL28" s="64" t="s">
        <v>1442</v>
      </c>
      <c r="AM28" s="65" t="s">
        <v>1443</v>
      </c>
      <c r="AN28" s="59" t="s">
        <v>65</v>
      </c>
      <c r="AO28" s="59" t="s">
        <v>66</v>
      </c>
      <c r="AP28" s="59">
        <v>15</v>
      </c>
      <c r="AQ28" s="59">
        <v>5</v>
      </c>
      <c r="AR28" s="59">
        <v>0</v>
      </c>
      <c r="AS28" s="59">
        <v>10</v>
      </c>
      <c r="AT28" s="59">
        <v>15</v>
      </c>
      <c r="AU28" s="59">
        <v>0</v>
      </c>
      <c r="AV28" s="59">
        <v>0</v>
      </c>
      <c r="AW28" s="59">
        <f t="shared" ref="AW28:AW44" si="9">SUM(AP28:AV28)</f>
        <v>45</v>
      </c>
      <c r="AX28" s="114" t="str">
        <f t="shared" si="2"/>
        <v>DISMINUYE CERO PUNTOS</v>
      </c>
      <c r="AY28" s="48">
        <f t="shared" ref="AY28:AY34" si="10">AG28</f>
        <v>1</v>
      </c>
      <c r="AZ28" s="48" t="str">
        <f t="shared" si="3"/>
        <v>RARA VEZ</v>
      </c>
      <c r="BA28" s="58">
        <f t="shared" si="4"/>
        <v>1</v>
      </c>
      <c r="BB28" s="96" t="str">
        <f t="shared" si="5"/>
        <v>MAYOR</v>
      </c>
      <c r="BC28" s="48">
        <f t="shared" si="6"/>
        <v>4</v>
      </c>
      <c r="BD28" s="96" t="str">
        <f>IFERROR(VLOOKUP(CONCATENATE(BA28,BC28),'Fórmulas '!$J$47:$K$71,2,),"")</f>
        <v>ALTO</v>
      </c>
      <c r="BE28" s="61">
        <f>IFERROR(BC28*BA28,"")</f>
        <v>4</v>
      </c>
      <c r="BF28" s="59" t="s">
        <v>72</v>
      </c>
      <c r="BG28" s="59" t="s">
        <v>248</v>
      </c>
      <c r="BH28" s="115" t="s">
        <v>1444</v>
      </c>
      <c r="BI28" s="59" t="s">
        <v>1445</v>
      </c>
      <c r="BJ28" s="97" t="s">
        <v>1446</v>
      </c>
      <c r="BK28" s="64" t="s">
        <v>1447</v>
      </c>
      <c r="BL28" s="65" t="s">
        <v>1448</v>
      </c>
      <c r="BM28" s="64" t="s">
        <v>1447</v>
      </c>
      <c r="BN28" s="62"/>
      <c r="BO28" s="64"/>
      <c r="BP28" s="60"/>
      <c r="BQ28" s="60"/>
      <c r="BR28" s="67"/>
    </row>
    <row r="29" spans="1:123" ht="240" hidden="1">
      <c r="A29" s="42" t="s">
        <v>845</v>
      </c>
      <c r="B29" s="50" t="str">
        <f>VLOOKUP(A29,'Fórmulas '!$B$47:$C$66,2,FALSE)</f>
        <v>Garantizar que contrataciones con clientes y proveedores de la entidad se realicen con calidad, oportunidad, eficiencia y cumpliendo de los términos legales.</v>
      </c>
      <c r="C29" s="42" t="str">
        <f>VLOOKUP(A29,'Fórmulas '!$F$47:$G$66,2,FALSE)</f>
        <v>Jefe de Oficina Jurídica</v>
      </c>
      <c r="D29" s="82" t="s">
        <v>1449</v>
      </c>
      <c r="E29" s="9" t="s">
        <v>426</v>
      </c>
      <c r="F29" s="9" t="s">
        <v>426</v>
      </c>
      <c r="G29" s="9" t="s">
        <v>426</v>
      </c>
      <c r="H29" s="9" t="s">
        <v>426</v>
      </c>
      <c r="I29" s="9" t="s">
        <v>1239</v>
      </c>
      <c r="J29" s="53" t="s">
        <v>1450</v>
      </c>
      <c r="K29" s="53" t="s">
        <v>1451</v>
      </c>
      <c r="L29" s="9" t="s">
        <v>426</v>
      </c>
      <c r="M29" s="9" t="s">
        <v>426</v>
      </c>
      <c r="N29" s="9" t="s">
        <v>426</v>
      </c>
      <c r="O29" s="9" t="s">
        <v>426</v>
      </c>
      <c r="P29" s="9" t="s">
        <v>426</v>
      </c>
      <c r="Q29" s="9" t="s">
        <v>426</v>
      </c>
      <c r="R29" s="9" t="s">
        <v>426</v>
      </c>
      <c r="S29" s="9" t="s">
        <v>426</v>
      </c>
      <c r="T29" s="9" t="s">
        <v>73</v>
      </c>
      <c r="U29" s="9" t="s">
        <v>426</v>
      </c>
      <c r="V29" s="9" t="s">
        <v>426</v>
      </c>
      <c r="W29" s="9" t="s">
        <v>426</v>
      </c>
      <c r="X29" s="9" t="s">
        <v>426</v>
      </c>
      <c r="Y29" s="9" t="s">
        <v>426</v>
      </c>
      <c r="Z29" s="9" t="s">
        <v>426</v>
      </c>
      <c r="AA29" s="9" t="s">
        <v>73</v>
      </c>
      <c r="AB29" s="9" t="s">
        <v>426</v>
      </c>
      <c r="AC29" s="9" t="s">
        <v>426</v>
      </c>
      <c r="AD29" s="9" t="s">
        <v>73</v>
      </c>
      <c r="AE29" s="48">
        <f t="shared" si="1"/>
        <v>16</v>
      </c>
      <c r="AF29" s="55" t="s">
        <v>1288</v>
      </c>
      <c r="AG29" s="48">
        <f>IFERROR(VLOOKUP(AF29,'Fórmulas '!$B$26:$C$30,2,0),"")</f>
        <v>4</v>
      </c>
      <c r="AH29" s="48" t="str">
        <f t="shared" si="8"/>
        <v>CATASTRÓFICO</v>
      </c>
      <c r="AI29" s="58">
        <f>+IFERROR(VLOOKUP(AH29,'Fórmulas '!$E$28:$F$30,2,),"")</f>
        <v>5</v>
      </c>
      <c r="AJ29" s="59" t="str">
        <f>IFERROR(VLOOKUP(CONCATENATE(AG29,AI29),'Fórmulas '!$J$47:$K$71,2,),"")</f>
        <v>EXTREMO</v>
      </c>
      <c r="AK29" s="63" t="s">
        <v>1452</v>
      </c>
      <c r="AL29" s="42" t="s">
        <v>1453</v>
      </c>
      <c r="AM29" s="54" t="s">
        <v>1454</v>
      </c>
      <c r="AN29" s="9" t="s">
        <v>65</v>
      </c>
      <c r="AO29" s="9" t="s">
        <v>66</v>
      </c>
      <c r="AP29" s="9">
        <v>15</v>
      </c>
      <c r="AQ29" s="9">
        <v>5</v>
      </c>
      <c r="AR29" s="9">
        <v>0</v>
      </c>
      <c r="AS29" s="9">
        <v>10</v>
      </c>
      <c r="AT29" s="9">
        <v>15</v>
      </c>
      <c r="AU29" s="9">
        <v>10</v>
      </c>
      <c r="AV29" s="9">
        <v>30</v>
      </c>
      <c r="AW29" s="9">
        <f t="shared" si="9"/>
        <v>85</v>
      </c>
      <c r="AX29" s="114" t="str">
        <f t="shared" si="2"/>
        <v>DISMINUYE DOS PUNTOS</v>
      </c>
      <c r="AY29" s="48">
        <f t="shared" si="10"/>
        <v>4</v>
      </c>
      <c r="AZ29" s="48" t="str">
        <f t="shared" si="3"/>
        <v>IMPROBABLE</v>
      </c>
      <c r="BA29" s="58">
        <f t="shared" si="4"/>
        <v>2</v>
      </c>
      <c r="BB29" s="96" t="str">
        <f t="shared" si="5"/>
        <v>CATASTRÓFICO</v>
      </c>
      <c r="BC29" s="48">
        <f t="shared" si="6"/>
        <v>5</v>
      </c>
      <c r="BD29" s="96" t="str">
        <f>IFERROR(VLOOKUP(CONCATENATE(BA29,BC29),'Fórmulas '!$J$47:$K$71,2,),"")</f>
        <v>EXTREMO</v>
      </c>
      <c r="BE29" s="9">
        <f>IFERROR(BA29*BC29,"")</f>
        <v>10</v>
      </c>
      <c r="BF29" s="9" t="s">
        <v>1399</v>
      </c>
      <c r="BG29" s="9" t="s">
        <v>1455</v>
      </c>
      <c r="BH29" s="43" t="s">
        <v>1456</v>
      </c>
      <c r="BI29" s="42" t="s">
        <v>1457</v>
      </c>
      <c r="BJ29" s="42" t="s">
        <v>1458</v>
      </c>
      <c r="BK29" s="42" t="s">
        <v>184</v>
      </c>
      <c r="BL29" s="152" t="s">
        <v>1458</v>
      </c>
      <c r="BM29" s="153" t="s">
        <v>1459</v>
      </c>
      <c r="BN29" s="8"/>
      <c r="BO29" s="8"/>
      <c r="BP29" s="154" t="s">
        <v>1460</v>
      </c>
      <c r="BQ29" s="154" t="s">
        <v>1461</v>
      </c>
      <c r="BR29" s="21"/>
    </row>
    <row r="30" spans="1:123" ht="150" hidden="1">
      <c r="A30" s="42" t="s">
        <v>845</v>
      </c>
      <c r="B30" s="50" t="str">
        <f>VLOOKUP(A30,'Fórmulas '!$B$47:$C$66,2,FALSE)</f>
        <v>Garantizar que contrataciones con clientes y proveedores de la entidad se realicen con calidad, oportunidad, eficiencia y cumpliendo de los términos legales.</v>
      </c>
      <c r="C30" s="42" t="str">
        <f>VLOOKUP(A30,'Fórmulas '!$F$47:$G$66,2,FALSE)</f>
        <v>Jefe de Oficina Jurídica</v>
      </c>
      <c r="D30" s="102" t="s">
        <v>1462</v>
      </c>
      <c r="E30" s="56" t="s">
        <v>426</v>
      </c>
      <c r="F30" s="56" t="s">
        <v>426</v>
      </c>
      <c r="G30" s="56" t="s">
        <v>426</v>
      </c>
      <c r="H30" s="56" t="s">
        <v>426</v>
      </c>
      <c r="I30" s="56" t="s">
        <v>1239</v>
      </c>
      <c r="J30" s="88" t="s">
        <v>1463</v>
      </c>
      <c r="K30" s="53" t="s">
        <v>1464</v>
      </c>
      <c r="L30" s="9" t="s">
        <v>426</v>
      </c>
      <c r="M30" s="9" t="s">
        <v>426</v>
      </c>
      <c r="N30" s="9" t="s">
        <v>426</v>
      </c>
      <c r="O30" s="9" t="s">
        <v>426</v>
      </c>
      <c r="P30" s="9" t="s">
        <v>426</v>
      </c>
      <c r="Q30" s="9" t="s">
        <v>426</v>
      </c>
      <c r="R30" s="9" t="s">
        <v>426</v>
      </c>
      <c r="S30" s="9" t="s">
        <v>426</v>
      </c>
      <c r="T30" s="9" t="s">
        <v>73</v>
      </c>
      <c r="U30" s="9" t="s">
        <v>426</v>
      </c>
      <c r="V30" s="9" t="s">
        <v>426</v>
      </c>
      <c r="W30" s="9" t="s">
        <v>426</v>
      </c>
      <c r="X30" s="9" t="s">
        <v>426</v>
      </c>
      <c r="Y30" s="9" t="s">
        <v>426</v>
      </c>
      <c r="Z30" s="9" t="s">
        <v>426</v>
      </c>
      <c r="AA30" s="9" t="s">
        <v>73</v>
      </c>
      <c r="AB30" s="9" t="s">
        <v>426</v>
      </c>
      <c r="AC30" s="9" t="s">
        <v>426</v>
      </c>
      <c r="AD30" s="9" t="s">
        <v>73</v>
      </c>
      <c r="AE30" s="48">
        <f t="shared" si="1"/>
        <v>16</v>
      </c>
      <c r="AF30" s="55" t="s">
        <v>1288</v>
      </c>
      <c r="AG30" s="48">
        <f>IFERROR(VLOOKUP(AF30,'Fórmulas '!$B$26:$C$30,2,0),"")</f>
        <v>4</v>
      </c>
      <c r="AH30" s="48" t="str">
        <f t="shared" si="8"/>
        <v>CATASTRÓFICO</v>
      </c>
      <c r="AI30" s="58">
        <f>+IFERROR(VLOOKUP(AH30,'Fórmulas '!$E$28:$F$30,2,),"")</f>
        <v>5</v>
      </c>
      <c r="AJ30" s="59" t="str">
        <f>IFERROR(VLOOKUP(CONCATENATE(AG30,AI30),'Fórmulas '!$J$47:$K$71,2,),"")</f>
        <v>EXTREMO</v>
      </c>
      <c r="AK30" s="63" t="s">
        <v>1465</v>
      </c>
      <c r="AL30" s="42" t="s">
        <v>1466</v>
      </c>
      <c r="AM30" s="54" t="s">
        <v>1467</v>
      </c>
      <c r="AN30" s="9" t="s">
        <v>65</v>
      </c>
      <c r="AO30" s="9" t="s">
        <v>66</v>
      </c>
      <c r="AP30" s="9">
        <v>15</v>
      </c>
      <c r="AQ30" s="9">
        <v>5</v>
      </c>
      <c r="AR30" s="9">
        <v>0</v>
      </c>
      <c r="AS30" s="9">
        <v>10</v>
      </c>
      <c r="AT30" s="9">
        <v>15</v>
      </c>
      <c r="AU30" s="9">
        <v>10</v>
      </c>
      <c r="AV30" s="9">
        <v>30</v>
      </c>
      <c r="AW30" s="9">
        <f t="shared" si="9"/>
        <v>85</v>
      </c>
      <c r="AX30" s="114" t="str">
        <f t="shared" si="2"/>
        <v>DISMINUYE DOS PUNTOS</v>
      </c>
      <c r="AY30" s="48">
        <f t="shared" si="10"/>
        <v>4</v>
      </c>
      <c r="AZ30" s="48" t="str">
        <f t="shared" si="3"/>
        <v>IMPROBABLE</v>
      </c>
      <c r="BA30" s="58">
        <f t="shared" si="4"/>
        <v>2</v>
      </c>
      <c r="BB30" s="96" t="str">
        <f t="shared" si="5"/>
        <v>CATASTRÓFICO</v>
      </c>
      <c r="BC30" s="48">
        <f t="shared" si="6"/>
        <v>5</v>
      </c>
      <c r="BD30" s="96" t="str">
        <f>IFERROR(VLOOKUP(CONCATENATE(BA30,BC30),'Fórmulas '!$J$47:$K$71,2,),"")</f>
        <v>EXTREMO</v>
      </c>
      <c r="BE30" s="9">
        <f>IFERROR(BA30*BC30,"")</f>
        <v>10</v>
      </c>
      <c r="BF30" s="9" t="s">
        <v>1399</v>
      </c>
      <c r="BG30" s="9" t="s">
        <v>1455</v>
      </c>
      <c r="BH30" s="43" t="s">
        <v>1456</v>
      </c>
      <c r="BI30" s="42" t="s">
        <v>1468</v>
      </c>
      <c r="BJ30" s="42" t="s">
        <v>1458</v>
      </c>
      <c r="BK30" s="42" t="s">
        <v>184</v>
      </c>
      <c r="BL30" s="152" t="s">
        <v>1458</v>
      </c>
      <c r="BM30" s="153" t="s">
        <v>1459</v>
      </c>
      <c r="BN30" s="8"/>
      <c r="BO30" s="8"/>
      <c r="BP30" s="154" t="s">
        <v>1469</v>
      </c>
      <c r="BQ30" s="154" t="s">
        <v>1470</v>
      </c>
      <c r="BR30" s="21"/>
    </row>
    <row r="31" spans="1:123" ht="135" hidden="1">
      <c r="A31" s="42" t="s">
        <v>845</v>
      </c>
      <c r="B31" s="50" t="str">
        <f>VLOOKUP(A31,'Fórmulas '!$B$47:$C$66,2,FALSE)</f>
        <v>Garantizar que contrataciones con clientes y proveedores de la entidad se realicen con calidad, oportunidad, eficiencia y cumpliendo de los términos legales.</v>
      </c>
      <c r="C31" s="42" t="str">
        <f>VLOOKUP(A31,'Fórmulas '!$F$47:$G$66,2,FALSE)</f>
        <v>Jefe de Oficina Jurídica</v>
      </c>
      <c r="D31" s="82" t="s">
        <v>1471</v>
      </c>
      <c r="E31" s="9" t="s">
        <v>426</v>
      </c>
      <c r="F31" s="9" t="s">
        <v>426</v>
      </c>
      <c r="G31" s="9" t="s">
        <v>426</v>
      </c>
      <c r="H31" s="9" t="s">
        <v>426</v>
      </c>
      <c r="I31" s="9" t="s">
        <v>1239</v>
      </c>
      <c r="J31" s="43" t="s">
        <v>1472</v>
      </c>
      <c r="K31" s="53" t="s">
        <v>1473</v>
      </c>
      <c r="L31" s="9" t="s">
        <v>426</v>
      </c>
      <c r="M31" s="9" t="s">
        <v>426</v>
      </c>
      <c r="N31" s="9" t="s">
        <v>426</v>
      </c>
      <c r="O31" s="9" t="s">
        <v>426</v>
      </c>
      <c r="P31" s="9" t="s">
        <v>426</v>
      </c>
      <c r="Q31" s="9" t="s">
        <v>426</v>
      </c>
      <c r="R31" s="9" t="s">
        <v>426</v>
      </c>
      <c r="S31" s="9" t="s">
        <v>426</v>
      </c>
      <c r="T31" s="9" t="s">
        <v>426</v>
      </c>
      <c r="U31" s="9" t="s">
        <v>426</v>
      </c>
      <c r="V31" s="9" t="s">
        <v>426</v>
      </c>
      <c r="W31" s="9" t="s">
        <v>426</v>
      </c>
      <c r="X31" s="9" t="s">
        <v>426</v>
      </c>
      <c r="Y31" s="9" t="s">
        <v>426</v>
      </c>
      <c r="Z31" s="9" t="s">
        <v>426</v>
      </c>
      <c r="AA31" s="9" t="s">
        <v>73</v>
      </c>
      <c r="AB31" s="9" t="s">
        <v>426</v>
      </c>
      <c r="AC31" s="9" t="s">
        <v>426</v>
      </c>
      <c r="AD31" s="9" t="s">
        <v>73</v>
      </c>
      <c r="AE31" s="48">
        <f t="shared" si="1"/>
        <v>17</v>
      </c>
      <c r="AF31" s="55" t="s">
        <v>1288</v>
      </c>
      <c r="AG31" s="48">
        <f>IFERROR(VLOOKUP(AF31,'Fórmulas '!$B$26:$C$30,2,0),"")</f>
        <v>4</v>
      </c>
      <c r="AH31" s="48" t="str">
        <f t="shared" si="8"/>
        <v>CATASTRÓFICO</v>
      </c>
      <c r="AI31" s="58">
        <f>+IFERROR(VLOOKUP(AH31,'Fórmulas '!$E$28:$F$30,2,),"")</f>
        <v>5</v>
      </c>
      <c r="AJ31" s="59" t="str">
        <f>IFERROR(VLOOKUP(CONCATENATE(AG31,AI31),'Fórmulas '!$J$47:$K$71,2,),"")</f>
        <v>EXTREMO</v>
      </c>
      <c r="AK31" s="63" t="s">
        <v>1474</v>
      </c>
      <c r="AL31" s="42" t="s">
        <v>1475</v>
      </c>
      <c r="AM31" s="54" t="s">
        <v>1476</v>
      </c>
      <c r="AN31" s="9" t="s">
        <v>65</v>
      </c>
      <c r="AO31" s="9" t="s">
        <v>66</v>
      </c>
      <c r="AP31" s="9">
        <v>15</v>
      </c>
      <c r="AQ31" s="9">
        <v>5</v>
      </c>
      <c r="AR31" s="9">
        <v>0</v>
      </c>
      <c r="AS31" s="9">
        <v>10</v>
      </c>
      <c r="AT31" s="9">
        <v>15</v>
      </c>
      <c r="AU31" s="9">
        <v>10</v>
      </c>
      <c r="AV31" s="9">
        <v>30</v>
      </c>
      <c r="AW31" s="9">
        <f t="shared" si="9"/>
        <v>85</v>
      </c>
      <c r="AX31" s="114" t="str">
        <f t="shared" si="2"/>
        <v>DISMINUYE DOS PUNTOS</v>
      </c>
      <c r="AY31" s="48">
        <f t="shared" si="10"/>
        <v>4</v>
      </c>
      <c r="AZ31" s="48" t="str">
        <f t="shared" si="3"/>
        <v>IMPROBABLE</v>
      </c>
      <c r="BA31" s="58">
        <f t="shared" si="4"/>
        <v>2</v>
      </c>
      <c r="BB31" s="96" t="str">
        <f t="shared" si="5"/>
        <v>CATASTRÓFICO</v>
      </c>
      <c r="BC31" s="48">
        <f t="shared" si="6"/>
        <v>5</v>
      </c>
      <c r="BD31" s="96" t="str">
        <f>IFERROR(VLOOKUP(CONCATENATE(BA31,BC31),'Fórmulas '!$J$47:$K$71,2,),"")</f>
        <v>EXTREMO</v>
      </c>
      <c r="BE31" s="9">
        <f>IFERROR(BA31*BC31,"")</f>
        <v>10</v>
      </c>
      <c r="BF31" s="9" t="s">
        <v>1399</v>
      </c>
      <c r="BG31" s="9" t="s">
        <v>1455</v>
      </c>
      <c r="BH31" s="43" t="s">
        <v>1456</v>
      </c>
      <c r="BI31" s="42" t="s">
        <v>1477</v>
      </c>
      <c r="BJ31" s="42" t="s">
        <v>1458</v>
      </c>
      <c r="BK31" s="42" t="s">
        <v>184</v>
      </c>
      <c r="BL31" s="152" t="s">
        <v>1458</v>
      </c>
      <c r="BM31" s="153" t="s">
        <v>1459</v>
      </c>
      <c r="BN31" s="8"/>
      <c r="BO31" s="8"/>
      <c r="BP31" s="154" t="s">
        <v>1478</v>
      </c>
      <c r="BQ31" s="154" t="s">
        <v>1470</v>
      </c>
      <c r="BR31" s="21"/>
    </row>
    <row r="32" spans="1:123" ht="105" hidden="1">
      <c r="A32" s="42" t="s">
        <v>1022</v>
      </c>
      <c r="B32" s="50" t="str">
        <f>VLOOKUP(A32,'Fórmulas '!$B$47:$C$66,2,FALSE)</f>
        <v>Realizar la planificación financiera, aplicación y custodia de los recursos financieros de la entidad y gestionar la transferencia de los mismos.</v>
      </c>
      <c r="C32" s="42" t="str">
        <f>VLOOKUP(A32,'Fórmulas '!$F$47:$G$66,2,FALSE)</f>
        <v>Subgerente Administrativo y Financiero</v>
      </c>
      <c r="D32" s="84" t="s">
        <v>1479</v>
      </c>
      <c r="E32" s="9" t="s">
        <v>323</v>
      </c>
      <c r="F32" s="9" t="s">
        <v>323</v>
      </c>
      <c r="G32" s="9" t="s">
        <v>426</v>
      </c>
      <c r="H32" s="9" t="s">
        <v>426</v>
      </c>
      <c r="I32" s="9" t="s">
        <v>1239</v>
      </c>
      <c r="J32" s="53" t="s">
        <v>1480</v>
      </c>
      <c r="K32" s="53" t="s">
        <v>1481</v>
      </c>
      <c r="L32" s="9" t="s">
        <v>323</v>
      </c>
      <c r="M32" s="9" t="s">
        <v>323</v>
      </c>
      <c r="N32" s="9" t="s">
        <v>323</v>
      </c>
      <c r="O32" s="9" t="s">
        <v>323</v>
      </c>
      <c r="P32" s="9" t="s">
        <v>323</v>
      </c>
      <c r="Q32" s="9" t="s">
        <v>323</v>
      </c>
      <c r="R32" s="9" t="s">
        <v>323</v>
      </c>
      <c r="S32" s="9" t="s">
        <v>323</v>
      </c>
      <c r="T32" s="9" t="s">
        <v>323</v>
      </c>
      <c r="U32" s="9" t="s">
        <v>323</v>
      </c>
      <c r="V32" s="9" t="s">
        <v>323</v>
      </c>
      <c r="W32" s="9" t="s">
        <v>323</v>
      </c>
      <c r="X32" s="9" t="s">
        <v>323</v>
      </c>
      <c r="Y32" s="9" t="s">
        <v>323</v>
      </c>
      <c r="Z32" s="9" t="s">
        <v>323</v>
      </c>
      <c r="AA32" s="9" t="s">
        <v>1259</v>
      </c>
      <c r="AB32" s="9" t="s">
        <v>323</v>
      </c>
      <c r="AC32" s="9" t="s">
        <v>323</v>
      </c>
      <c r="AD32" s="9" t="s">
        <v>1259</v>
      </c>
      <c r="AE32" s="48">
        <f t="shared" si="1"/>
        <v>17</v>
      </c>
      <c r="AF32" s="9" t="s">
        <v>1242</v>
      </c>
      <c r="AG32" s="48">
        <f>IFERROR(VLOOKUP(AF32,'Fórmulas '!$B$26:$C$30,2,0),"")</f>
        <v>3</v>
      </c>
      <c r="AH32" s="48" t="str">
        <f t="shared" si="8"/>
        <v>CATASTRÓFICO</v>
      </c>
      <c r="AI32" s="58">
        <f>+IFERROR(VLOOKUP(AH32,'Fórmulas '!$E$28:$F$30,2,),"")</f>
        <v>5</v>
      </c>
      <c r="AJ32" s="59" t="str">
        <f>IFERROR(VLOOKUP(CONCATENATE(AG32,AI32),'Fórmulas '!$J$47:$K$71,2,),"")</f>
        <v>EXTREMO</v>
      </c>
      <c r="AK32" s="107" t="s">
        <v>1482</v>
      </c>
      <c r="AL32" s="53" t="s">
        <v>1483</v>
      </c>
      <c r="AM32" s="53" t="s">
        <v>1484</v>
      </c>
      <c r="AN32" s="9" t="s">
        <v>65</v>
      </c>
      <c r="AO32" s="9" t="s">
        <v>1279</v>
      </c>
      <c r="AP32" s="9">
        <v>15</v>
      </c>
      <c r="AQ32" s="9">
        <v>5</v>
      </c>
      <c r="AR32" s="9">
        <v>0</v>
      </c>
      <c r="AS32" s="9">
        <v>10</v>
      </c>
      <c r="AT32" s="9">
        <v>15</v>
      </c>
      <c r="AU32" s="9">
        <v>10</v>
      </c>
      <c r="AV32" s="9">
        <v>30</v>
      </c>
      <c r="AW32" s="9">
        <f t="shared" si="9"/>
        <v>85</v>
      </c>
      <c r="AX32" s="114" t="str">
        <f t="shared" si="2"/>
        <v>DISMINUYE DOS PUNTOS</v>
      </c>
      <c r="AY32" s="48">
        <f t="shared" si="10"/>
        <v>3</v>
      </c>
      <c r="AZ32" s="48" t="str">
        <f t="shared" si="3"/>
        <v>RARA VEZ</v>
      </c>
      <c r="BA32" s="58">
        <f t="shared" si="4"/>
        <v>1</v>
      </c>
      <c r="BB32" s="96" t="str">
        <f t="shared" si="5"/>
        <v>CATASTRÓFICO</v>
      </c>
      <c r="BC32" s="48">
        <f t="shared" si="6"/>
        <v>5</v>
      </c>
      <c r="BD32" s="96" t="str">
        <f>IFERROR(VLOOKUP(CONCATENATE(BA32,BC32),'Fórmulas '!$J$47:$K$71,2,),"")</f>
        <v>ALTO</v>
      </c>
      <c r="BE32" s="9">
        <f t="shared" ref="BE32:BE39" si="11">IFERROR(BC32*BA32,"")</f>
        <v>5</v>
      </c>
      <c r="BF32" s="9" t="s">
        <v>1399</v>
      </c>
      <c r="BG32" s="9" t="s">
        <v>557</v>
      </c>
      <c r="BH32" s="53" t="s">
        <v>1485</v>
      </c>
      <c r="BI32" s="53" t="s">
        <v>1486</v>
      </c>
      <c r="BJ32" s="53" t="s">
        <v>1357</v>
      </c>
      <c r="BK32" s="8" t="s">
        <v>184</v>
      </c>
      <c r="BL32" s="53" t="s">
        <v>1357</v>
      </c>
      <c r="BM32" s="8" t="s">
        <v>184</v>
      </c>
      <c r="BN32" s="86"/>
      <c r="BO32" s="8"/>
      <c r="BP32" s="10"/>
      <c r="BQ32" s="10"/>
      <c r="BR32" s="10"/>
    </row>
    <row r="33" spans="1:70" ht="120" hidden="1">
      <c r="A33" s="42" t="s">
        <v>1022</v>
      </c>
      <c r="B33" s="50" t="str">
        <f>VLOOKUP(A33,'Fórmulas '!$B$47:$C$66,2,FALSE)</f>
        <v>Realizar la planificación financiera, aplicación y custodia de los recursos financieros de la entidad y gestionar la transferencia de los mismos.</v>
      </c>
      <c r="C33" s="42" t="str">
        <f>VLOOKUP(A33,'Fórmulas '!$F$47:$G$66,2,FALSE)</f>
        <v>Subgerente Administrativo y Financiero</v>
      </c>
      <c r="D33" s="84" t="s">
        <v>1479</v>
      </c>
      <c r="E33" s="9" t="s">
        <v>323</v>
      </c>
      <c r="F33" s="9" t="s">
        <v>323</v>
      </c>
      <c r="G33" s="9" t="s">
        <v>426</v>
      </c>
      <c r="H33" s="9" t="s">
        <v>426</v>
      </c>
      <c r="I33" s="9" t="s">
        <v>1239</v>
      </c>
      <c r="J33" s="53" t="s">
        <v>1487</v>
      </c>
      <c r="K33" s="53" t="s">
        <v>1481</v>
      </c>
      <c r="L33" s="9" t="s">
        <v>323</v>
      </c>
      <c r="M33" s="9" t="s">
        <v>323</v>
      </c>
      <c r="N33" s="9" t="s">
        <v>323</v>
      </c>
      <c r="O33" s="9" t="s">
        <v>323</v>
      </c>
      <c r="P33" s="9" t="s">
        <v>323</v>
      </c>
      <c r="Q33" s="9" t="s">
        <v>323</v>
      </c>
      <c r="R33" s="9" t="s">
        <v>323</v>
      </c>
      <c r="S33" s="9" t="s">
        <v>323</v>
      </c>
      <c r="T33" s="9" t="s">
        <v>323</v>
      </c>
      <c r="U33" s="9" t="s">
        <v>323</v>
      </c>
      <c r="V33" s="9" t="s">
        <v>323</v>
      </c>
      <c r="W33" s="9" t="s">
        <v>323</v>
      </c>
      <c r="X33" s="9" t="s">
        <v>323</v>
      </c>
      <c r="Y33" s="9" t="s">
        <v>323</v>
      </c>
      <c r="Z33" s="9" t="s">
        <v>323</v>
      </c>
      <c r="AA33" s="9" t="s">
        <v>1259</v>
      </c>
      <c r="AB33" s="9" t="s">
        <v>323</v>
      </c>
      <c r="AC33" s="9" t="s">
        <v>323</v>
      </c>
      <c r="AD33" s="9" t="s">
        <v>1259</v>
      </c>
      <c r="AE33" s="48">
        <f t="shared" si="1"/>
        <v>17</v>
      </c>
      <c r="AF33" s="9" t="s">
        <v>1242</v>
      </c>
      <c r="AG33" s="48">
        <f>IFERROR(VLOOKUP(AF33,'Fórmulas '!$B$26:$C$30,2,0),"")</f>
        <v>3</v>
      </c>
      <c r="AH33" s="48" t="str">
        <f t="shared" si="8"/>
        <v>CATASTRÓFICO</v>
      </c>
      <c r="AI33" s="58">
        <f>+IFERROR(VLOOKUP(AH33,'Fórmulas '!$E$28:$F$30,2,),"")</f>
        <v>5</v>
      </c>
      <c r="AJ33" s="59" t="str">
        <f>IFERROR(VLOOKUP(CONCATENATE(AG33,AI33),'Fórmulas '!$J$47:$K$71,2,),"")</f>
        <v>EXTREMO</v>
      </c>
      <c r="AK33" s="107" t="s">
        <v>1488</v>
      </c>
      <c r="AL33" s="53" t="s">
        <v>1489</v>
      </c>
      <c r="AM33" s="53" t="s">
        <v>1490</v>
      </c>
      <c r="AN33" s="9" t="s">
        <v>65</v>
      </c>
      <c r="AO33" s="9" t="s">
        <v>1279</v>
      </c>
      <c r="AP33" s="9">
        <v>15</v>
      </c>
      <c r="AQ33" s="9">
        <v>5</v>
      </c>
      <c r="AR33" s="9">
        <v>0</v>
      </c>
      <c r="AS33" s="9">
        <v>10</v>
      </c>
      <c r="AT33" s="9">
        <v>15</v>
      </c>
      <c r="AU33" s="9">
        <v>10</v>
      </c>
      <c r="AV33" s="9">
        <v>30</v>
      </c>
      <c r="AW33" s="9">
        <f t="shared" si="9"/>
        <v>85</v>
      </c>
      <c r="AX33" s="114" t="str">
        <f t="shared" si="2"/>
        <v>DISMINUYE DOS PUNTOS</v>
      </c>
      <c r="AY33" s="48">
        <f t="shared" si="10"/>
        <v>3</v>
      </c>
      <c r="AZ33" s="48" t="str">
        <f t="shared" si="3"/>
        <v>RARA VEZ</v>
      </c>
      <c r="BA33" s="58">
        <f t="shared" si="4"/>
        <v>1</v>
      </c>
      <c r="BB33" s="96" t="str">
        <f t="shared" si="5"/>
        <v>CATASTRÓFICO</v>
      </c>
      <c r="BC33" s="48">
        <f t="shared" si="6"/>
        <v>5</v>
      </c>
      <c r="BD33" s="96" t="str">
        <f>IFERROR(VLOOKUP(CONCATENATE(BA33,BC33),'Fórmulas '!$J$47:$K$71,2,),"")</f>
        <v>ALTO</v>
      </c>
      <c r="BE33" s="9">
        <f t="shared" si="11"/>
        <v>5</v>
      </c>
      <c r="BF33" s="9" t="s">
        <v>1399</v>
      </c>
      <c r="BG33" s="9" t="s">
        <v>557</v>
      </c>
      <c r="BH33" s="53" t="s">
        <v>1485</v>
      </c>
      <c r="BI33" s="53" t="s">
        <v>1486</v>
      </c>
      <c r="BJ33" s="53" t="s">
        <v>1357</v>
      </c>
      <c r="BK33" s="8" t="s">
        <v>184</v>
      </c>
      <c r="BL33" s="53" t="s">
        <v>1357</v>
      </c>
      <c r="BM33" s="8" t="s">
        <v>184</v>
      </c>
      <c r="BN33" s="86"/>
      <c r="BO33" s="8"/>
      <c r="BP33" s="10"/>
      <c r="BQ33" s="10"/>
      <c r="BR33" s="10"/>
    </row>
    <row r="34" spans="1:70" ht="270" hidden="1">
      <c r="A34" s="9" t="s">
        <v>1022</v>
      </c>
      <c r="B34" s="50" t="str">
        <f>VLOOKUP(A34,'Fórmulas '!$B$47:$C$66,2,FALSE)</f>
        <v>Realizar la planificación financiera, aplicación y custodia de los recursos financieros de la entidad y gestionar la transferencia de los mismos.</v>
      </c>
      <c r="C34" s="42" t="str">
        <f>VLOOKUP(A34,'Fórmulas '!$F$47:$G$66,2,FALSE)</f>
        <v>Subgerente Administrativo y Financiero</v>
      </c>
      <c r="D34" s="84" t="s">
        <v>1491</v>
      </c>
      <c r="E34" s="9" t="s">
        <v>323</v>
      </c>
      <c r="F34" s="9" t="s">
        <v>323</v>
      </c>
      <c r="G34" s="9" t="s">
        <v>426</v>
      </c>
      <c r="H34" s="9" t="s">
        <v>426</v>
      </c>
      <c r="I34" s="9" t="s">
        <v>1239</v>
      </c>
      <c r="J34" s="53" t="s">
        <v>1492</v>
      </c>
      <c r="K34" s="53" t="s">
        <v>1481</v>
      </c>
      <c r="L34" s="9" t="s">
        <v>323</v>
      </c>
      <c r="M34" s="9" t="s">
        <v>323</v>
      </c>
      <c r="N34" s="9" t="s">
        <v>323</v>
      </c>
      <c r="O34" s="9" t="s">
        <v>323</v>
      </c>
      <c r="P34" s="9" t="s">
        <v>323</v>
      </c>
      <c r="Q34" s="9" t="s">
        <v>323</v>
      </c>
      <c r="R34" s="9" t="s">
        <v>323</v>
      </c>
      <c r="S34" s="9" t="s">
        <v>323</v>
      </c>
      <c r="T34" s="9" t="s">
        <v>323</v>
      </c>
      <c r="U34" s="9" t="s">
        <v>323</v>
      </c>
      <c r="V34" s="9" t="s">
        <v>323</v>
      </c>
      <c r="W34" s="9" t="s">
        <v>323</v>
      </c>
      <c r="X34" s="9" t="s">
        <v>323</v>
      </c>
      <c r="Y34" s="9" t="s">
        <v>323</v>
      </c>
      <c r="Z34" s="9" t="s">
        <v>323</v>
      </c>
      <c r="AA34" s="9" t="s">
        <v>1259</v>
      </c>
      <c r="AB34" s="9" t="s">
        <v>323</v>
      </c>
      <c r="AC34" s="9" t="s">
        <v>323</v>
      </c>
      <c r="AD34" s="9" t="s">
        <v>1259</v>
      </c>
      <c r="AE34" s="48">
        <f t="shared" si="1"/>
        <v>17</v>
      </c>
      <c r="AF34" s="9" t="s">
        <v>1242</v>
      </c>
      <c r="AG34" s="48">
        <f>IFERROR(VLOOKUP(AF34,'Fórmulas '!$B$26:$C$30,2,0),"")</f>
        <v>3</v>
      </c>
      <c r="AH34" s="48" t="str">
        <f t="shared" si="8"/>
        <v>CATASTRÓFICO</v>
      </c>
      <c r="AI34" s="58">
        <f>+IFERROR(VLOOKUP(AH34,'Fórmulas '!$E$28:$F$30,2,),"")</f>
        <v>5</v>
      </c>
      <c r="AJ34" s="59" t="str">
        <f>IFERROR(VLOOKUP(CONCATENATE(AG34,AI34),'Fórmulas '!$J$47:$K$71,2,),"")</f>
        <v>EXTREMO</v>
      </c>
      <c r="AK34" s="111" t="s">
        <v>1493</v>
      </c>
      <c r="AL34" s="53" t="s">
        <v>1494</v>
      </c>
      <c r="AM34" s="53" t="s">
        <v>1495</v>
      </c>
      <c r="AN34" s="9" t="s">
        <v>65</v>
      </c>
      <c r="AO34" s="9" t="s">
        <v>1279</v>
      </c>
      <c r="AP34" s="9">
        <v>15</v>
      </c>
      <c r="AQ34" s="9">
        <v>5</v>
      </c>
      <c r="AR34" s="9">
        <v>0</v>
      </c>
      <c r="AS34" s="9">
        <v>10</v>
      </c>
      <c r="AT34" s="9">
        <v>15</v>
      </c>
      <c r="AU34" s="9">
        <v>10</v>
      </c>
      <c r="AV34" s="9">
        <v>30</v>
      </c>
      <c r="AW34" s="9">
        <f t="shared" si="9"/>
        <v>85</v>
      </c>
      <c r="AX34" s="114" t="str">
        <f t="shared" si="2"/>
        <v>DISMINUYE DOS PUNTOS</v>
      </c>
      <c r="AY34" s="48">
        <f t="shared" si="10"/>
        <v>3</v>
      </c>
      <c r="AZ34" s="48" t="str">
        <f t="shared" si="3"/>
        <v>RARA VEZ</v>
      </c>
      <c r="BA34" s="58">
        <f t="shared" si="4"/>
        <v>1</v>
      </c>
      <c r="BB34" s="96" t="str">
        <f t="shared" si="5"/>
        <v>CATASTRÓFICO</v>
      </c>
      <c r="BC34" s="48">
        <f t="shared" si="6"/>
        <v>5</v>
      </c>
      <c r="BD34" s="96" t="str">
        <f>IFERROR(VLOOKUP(CONCATENATE(BA34,BC34),'Fórmulas '!$J$47:$K$71,2,),"")</f>
        <v>ALTO</v>
      </c>
      <c r="BE34" s="9">
        <f t="shared" si="11"/>
        <v>5</v>
      </c>
      <c r="BF34" s="9" t="s">
        <v>1399</v>
      </c>
      <c r="BG34" s="9" t="s">
        <v>557</v>
      </c>
      <c r="BH34" s="87" t="s">
        <v>1493</v>
      </c>
      <c r="BI34" s="53" t="s">
        <v>1495</v>
      </c>
      <c r="BJ34" s="53" t="s">
        <v>1357</v>
      </c>
      <c r="BK34" s="8" t="s">
        <v>184</v>
      </c>
      <c r="BL34" s="53" t="s">
        <v>1357</v>
      </c>
      <c r="BM34" s="8" t="s">
        <v>184</v>
      </c>
      <c r="BN34" s="21"/>
      <c r="BO34" s="10"/>
      <c r="BP34" s="10"/>
      <c r="BQ34" s="10"/>
      <c r="BR34" s="10"/>
    </row>
    <row r="35" spans="1:70" ht="105" hidden="1">
      <c r="A35" s="9" t="s">
        <v>1022</v>
      </c>
      <c r="B35" s="50" t="str">
        <f>VLOOKUP(A35,'Fórmulas '!$B$47:$C$66,2,FALSE)</f>
        <v>Realizar la planificación financiera, aplicación y custodia de los recursos financieros de la entidad y gestionar la transferencia de los mismos.</v>
      </c>
      <c r="C35" s="42" t="str">
        <f>VLOOKUP(A35,'Fórmulas '!$F$47:$G$66,2,FALSE)</f>
        <v>Subgerente Administrativo y Financiero</v>
      </c>
      <c r="D35" s="84" t="s">
        <v>1491</v>
      </c>
      <c r="E35" s="9" t="s">
        <v>323</v>
      </c>
      <c r="F35" s="9" t="s">
        <v>323</v>
      </c>
      <c r="G35" s="9" t="s">
        <v>426</v>
      </c>
      <c r="H35" s="9" t="s">
        <v>426</v>
      </c>
      <c r="I35" s="9" t="s">
        <v>1239</v>
      </c>
      <c r="J35" s="53" t="s">
        <v>1492</v>
      </c>
      <c r="K35" s="53" t="s">
        <v>1481</v>
      </c>
      <c r="L35" s="9" t="s">
        <v>323</v>
      </c>
      <c r="M35" s="9" t="s">
        <v>323</v>
      </c>
      <c r="N35" s="9" t="s">
        <v>323</v>
      </c>
      <c r="O35" s="9" t="s">
        <v>323</v>
      </c>
      <c r="P35" s="9" t="s">
        <v>323</v>
      </c>
      <c r="Q35" s="9" t="s">
        <v>323</v>
      </c>
      <c r="R35" s="9" t="s">
        <v>323</v>
      </c>
      <c r="S35" s="9" t="s">
        <v>323</v>
      </c>
      <c r="T35" s="9" t="s">
        <v>323</v>
      </c>
      <c r="U35" s="9" t="s">
        <v>323</v>
      </c>
      <c r="V35" s="9" t="s">
        <v>323</v>
      </c>
      <c r="W35" s="9" t="s">
        <v>323</v>
      </c>
      <c r="X35" s="9" t="s">
        <v>323</v>
      </c>
      <c r="Y35" s="9" t="s">
        <v>323</v>
      </c>
      <c r="Z35" s="9" t="s">
        <v>323</v>
      </c>
      <c r="AA35" s="9" t="s">
        <v>1259</v>
      </c>
      <c r="AB35" s="9" t="s">
        <v>323</v>
      </c>
      <c r="AC35" s="9" t="s">
        <v>323</v>
      </c>
      <c r="AD35" s="9" t="s">
        <v>1259</v>
      </c>
      <c r="AE35" s="48">
        <f t="shared" si="1"/>
        <v>17</v>
      </c>
      <c r="AF35" s="9" t="s">
        <v>1242</v>
      </c>
      <c r="AG35" s="48">
        <f>IFERROR(VLOOKUP(AF35,'Fórmulas '!$B$26:$C$30,2,0),"")</f>
        <v>3</v>
      </c>
      <c r="AH35" s="48" t="str">
        <f t="shared" si="8"/>
        <v>CATASTRÓFICO</v>
      </c>
      <c r="AI35" s="58">
        <f>+IFERROR(VLOOKUP(AH35,'Fórmulas '!$E$28:$F$30,2,),"")</f>
        <v>5</v>
      </c>
      <c r="AJ35" s="59" t="str">
        <f>IFERROR(VLOOKUP(CONCATENATE(AG35,AI35),'Fórmulas '!$J$47:$K$71,2,),"")</f>
        <v>EXTREMO</v>
      </c>
      <c r="AK35" s="112" t="s">
        <v>1496</v>
      </c>
      <c r="AL35" s="53" t="s">
        <v>1494</v>
      </c>
      <c r="AM35" s="43" t="s">
        <v>1497</v>
      </c>
      <c r="AN35" s="9" t="s">
        <v>65</v>
      </c>
      <c r="AO35" s="9" t="s">
        <v>1279</v>
      </c>
      <c r="AP35" s="9">
        <v>15</v>
      </c>
      <c r="AQ35" s="9">
        <v>5</v>
      </c>
      <c r="AR35" s="9">
        <v>0</v>
      </c>
      <c r="AS35" s="9">
        <v>10</v>
      </c>
      <c r="AT35" s="9">
        <v>15</v>
      </c>
      <c r="AU35" s="9">
        <v>10</v>
      </c>
      <c r="AV35" s="9">
        <v>30</v>
      </c>
      <c r="AW35" s="9">
        <f t="shared" si="9"/>
        <v>85</v>
      </c>
      <c r="AX35" s="114" t="str">
        <f t="shared" si="2"/>
        <v>DISMINUYE DOS PUNTOS</v>
      </c>
      <c r="AY35" s="48">
        <f t="shared" ref="AY35:AY44" si="12">AG35</f>
        <v>3</v>
      </c>
      <c r="AZ35" s="48" t="str">
        <f t="shared" si="3"/>
        <v>RARA VEZ</v>
      </c>
      <c r="BA35" s="58">
        <f t="shared" si="4"/>
        <v>1</v>
      </c>
      <c r="BB35" s="96" t="str">
        <f t="shared" si="5"/>
        <v>CATASTRÓFICO</v>
      </c>
      <c r="BC35" s="48">
        <f t="shared" si="6"/>
        <v>5</v>
      </c>
      <c r="BD35" s="96" t="str">
        <f>IFERROR(VLOOKUP(CONCATENATE(BA35,BC35),'Fórmulas '!$J$47:$K$71,2,),"")</f>
        <v>ALTO</v>
      </c>
      <c r="BE35" s="9">
        <f t="shared" si="11"/>
        <v>5</v>
      </c>
      <c r="BF35" s="9" t="s">
        <v>1399</v>
      </c>
      <c r="BG35" s="9" t="s">
        <v>557</v>
      </c>
      <c r="BH35" s="119" t="s">
        <v>1496</v>
      </c>
      <c r="BI35" s="43" t="s">
        <v>1497</v>
      </c>
      <c r="BJ35" s="53" t="s">
        <v>1357</v>
      </c>
      <c r="BK35" s="8" t="s">
        <v>184</v>
      </c>
      <c r="BL35" s="53" t="s">
        <v>1357</v>
      </c>
      <c r="BM35" s="8" t="s">
        <v>184</v>
      </c>
      <c r="BN35" s="21"/>
      <c r="BO35" s="10"/>
      <c r="BP35" s="10"/>
      <c r="BQ35" s="10"/>
      <c r="BR35" s="10"/>
    </row>
    <row r="36" spans="1:70" ht="105" hidden="1">
      <c r="A36" s="9" t="s">
        <v>1022</v>
      </c>
      <c r="B36" s="50" t="str">
        <f>VLOOKUP(A36,'Fórmulas '!$B$47:$C$66,2,FALSE)</f>
        <v>Realizar la planificación financiera, aplicación y custodia de los recursos financieros de la entidad y gestionar la transferencia de los mismos.</v>
      </c>
      <c r="C36" s="42" t="str">
        <f>VLOOKUP(A36,'Fórmulas '!$F$47:$G$66,2,FALSE)</f>
        <v>Subgerente Administrativo y Financiero</v>
      </c>
      <c r="D36" s="84" t="s">
        <v>1491</v>
      </c>
      <c r="E36" s="9" t="s">
        <v>323</v>
      </c>
      <c r="F36" s="9" t="s">
        <v>323</v>
      </c>
      <c r="G36" s="9" t="s">
        <v>426</v>
      </c>
      <c r="H36" s="9" t="s">
        <v>426</v>
      </c>
      <c r="I36" s="9" t="s">
        <v>1239</v>
      </c>
      <c r="J36" s="53" t="s">
        <v>1492</v>
      </c>
      <c r="K36" s="53" t="s">
        <v>1481</v>
      </c>
      <c r="L36" s="9" t="s">
        <v>323</v>
      </c>
      <c r="M36" s="9" t="s">
        <v>323</v>
      </c>
      <c r="N36" s="9" t="s">
        <v>323</v>
      </c>
      <c r="O36" s="9" t="s">
        <v>323</v>
      </c>
      <c r="P36" s="9" t="s">
        <v>323</v>
      </c>
      <c r="Q36" s="9" t="s">
        <v>323</v>
      </c>
      <c r="R36" s="9" t="s">
        <v>323</v>
      </c>
      <c r="S36" s="9" t="s">
        <v>323</v>
      </c>
      <c r="T36" s="9" t="s">
        <v>323</v>
      </c>
      <c r="U36" s="9" t="s">
        <v>323</v>
      </c>
      <c r="V36" s="9" t="s">
        <v>323</v>
      </c>
      <c r="W36" s="9" t="s">
        <v>323</v>
      </c>
      <c r="X36" s="9" t="s">
        <v>323</v>
      </c>
      <c r="Y36" s="9" t="s">
        <v>323</v>
      </c>
      <c r="Z36" s="9" t="s">
        <v>323</v>
      </c>
      <c r="AA36" s="9" t="s">
        <v>1259</v>
      </c>
      <c r="AB36" s="9" t="s">
        <v>323</v>
      </c>
      <c r="AC36" s="9" t="s">
        <v>323</v>
      </c>
      <c r="AD36" s="9" t="s">
        <v>1259</v>
      </c>
      <c r="AE36" s="48">
        <f t="shared" si="1"/>
        <v>17</v>
      </c>
      <c r="AF36" s="9" t="s">
        <v>1242</v>
      </c>
      <c r="AG36" s="48">
        <f>IFERROR(VLOOKUP(AF36,'Fórmulas '!$B$26:$C$30,2,0),"")</f>
        <v>3</v>
      </c>
      <c r="AH36" s="48" t="str">
        <f t="shared" si="8"/>
        <v>CATASTRÓFICO</v>
      </c>
      <c r="AI36" s="58">
        <f>+IFERROR(VLOOKUP(AH36,'Fórmulas '!$E$28:$F$30,2,),"")</f>
        <v>5</v>
      </c>
      <c r="AJ36" s="59" t="str">
        <f>IFERROR(VLOOKUP(CONCATENATE(AG36,AI36),'Fórmulas '!$J$47:$K$71,2,),"")</f>
        <v>EXTREMO</v>
      </c>
      <c r="AK36" s="107" t="s">
        <v>1488</v>
      </c>
      <c r="AL36" s="53" t="s">
        <v>1498</v>
      </c>
      <c r="AM36" s="53" t="s">
        <v>1490</v>
      </c>
      <c r="AN36" s="9" t="s">
        <v>65</v>
      </c>
      <c r="AO36" s="9" t="s">
        <v>1279</v>
      </c>
      <c r="AP36" s="9">
        <v>15</v>
      </c>
      <c r="AQ36" s="9">
        <v>5</v>
      </c>
      <c r="AR36" s="9">
        <v>0</v>
      </c>
      <c r="AS36" s="9">
        <v>10</v>
      </c>
      <c r="AT36" s="9">
        <v>15</v>
      </c>
      <c r="AU36" s="9">
        <v>10</v>
      </c>
      <c r="AV36" s="9">
        <v>30</v>
      </c>
      <c r="AW36" s="9">
        <f t="shared" si="9"/>
        <v>85</v>
      </c>
      <c r="AX36" s="114" t="str">
        <f t="shared" si="2"/>
        <v>DISMINUYE DOS PUNTOS</v>
      </c>
      <c r="AY36" s="48">
        <f t="shared" si="12"/>
        <v>3</v>
      </c>
      <c r="AZ36" s="48" t="str">
        <f t="shared" si="3"/>
        <v>RARA VEZ</v>
      </c>
      <c r="BA36" s="58">
        <f t="shared" si="4"/>
        <v>1</v>
      </c>
      <c r="BB36" s="96" t="str">
        <f t="shared" si="5"/>
        <v>CATASTRÓFICO</v>
      </c>
      <c r="BC36" s="48">
        <f t="shared" si="6"/>
        <v>5</v>
      </c>
      <c r="BD36" s="96" t="str">
        <f>IFERROR(VLOOKUP(CONCATENATE(BA36,BC36),'Fórmulas '!$J$47:$K$71,2,),"")</f>
        <v>ALTO</v>
      </c>
      <c r="BE36" s="9">
        <f t="shared" si="11"/>
        <v>5</v>
      </c>
      <c r="BF36" s="9" t="s">
        <v>1399</v>
      </c>
      <c r="BG36" s="9" t="s">
        <v>557</v>
      </c>
      <c r="BH36" s="53" t="s">
        <v>1485</v>
      </c>
      <c r="BI36" s="53" t="s">
        <v>1486</v>
      </c>
      <c r="BJ36" s="53" t="s">
        <v>1357</v>
      </c>
      <c r="BK36" s="8" t="s">
        <v>184</v>
      </c>
      <c r="BL36" s="53" t="s">
        <v>1357</v>
      </c>
      <c r="BM36" s="8" t="s">
        <v>184</v>
      </c>
      <c r="BN36" s="21"/>
      <c r="BO36" s="10"/>
      <c r="BP36" s="10"/>
      <c r="BQ36" s="10"/>
      <c r="BR36" s="10"/>
    </row>
    <row r="37" spans="1:70" ht="195" hidden="1">
      <c r="A37" s="61" t="s">
        <v>1128</v>
      </c>
      <c r="B37" s="50" t="str">
        <f>VLOOKUP(A37,'Fórmulas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7" s="42" t="str">
        <f>VLOOKUP(A37,'Fórmulas '!$F$47:$G$66,2,FALSE)</f>
        <v>Coordinador de Infraestructura Física</v>
      </c>
      <c r="D37" s="63" t="s">
        <v>1499</v>
      </c>
      <c r="E37" s="59" t="s">
        <v>426</v>
      </c>
      <c r="F37" s="59" t="s">
        <v>426</v>
      </c>
      <c r="G37" s="61" t="s">
        <v>426</v>
      </c>
      <c r="H37" s="61" t="s">
        <v>426</v>
      </c>
      <c r="I37" s="61" t="s">
        <v>1239</v>
      </c>
      <c r="J37" s="64" t="s">
        <v>1500</v>
      </c>
      <c r="K37" s="65" t="s">
        <v>1501</v>
      </c>
      <c r="L37" s="59" t="s">
        <v>73</v>
      </c>
      <c r="M37" s="59" t="s">
        <v>426</v>
      </c>
      <c r="N37" s="59" t="s">
        <v>426</v>
      </c>
      <c r="O37" s="59" t="s">
        <v>426</v>
      </c>
      <c r="P37" s="59" t="s">
        <v>426</v>
      </c>
      <c r="Q37" s="59" t="s">
        <v>73</v>
      </c>
      <c r="R37" s="59" t="s">
        <v>426</v>
      </c>
      <c r="S37" s="59" t="s">
        <v>73</v>
      </c>
      <c r="T37" s="59" t="s">
        <v>73</v>
      </c>
      <c r="U37" s="59" t="s">
        <v>426</v>
      </c>
      <c r="V37" s="59" t="s">
        <v>426</v>
      </c>
      <c r="W37" s="59" t="s">
        <v>426</v>
      </c>
      <c r="X37" s="59" t="s">
        <v>426</v>
      </c>
      <c r="Y37" s="59" t="s">
        <v>426</v>
      </c>
      <c r="Z37" s="59" t="s">
        <v>426</v>
      </c>
      <c r="AA37" s="59" t="s">
        <v>73</v>
      </c>
      <c r="AB37" s="59" t="s">
        <v>426</v>
      </c>
      <c r="AC37" s="59" t="s">
        <v>426</v>
      </c>
      <c r="AD37" s="59" t="s">
        <v>73</v>
      </c>
      <c r="AE37" s="48">
        <f t="shared" si="1"/>
        <v>13</v>
      </c>
      <c r="AF37" s="59" t="s">
        <v>1242</v>
      </c>
      <c r="AG37" s="48">
        <f>IFERROR(VLOOKUP(AF37,'Fórmulas '!$B$26:$C$30,2,0),"")</f>
        <v>3</v>
      </c>
      <c r="AH37" s="48" t="str">
        <f t="shared" si="8"/>
        <v>CATASTRÓFICO</v>
      </c>
      <c r="AI37" s="58">
        <f>+IFERROR(VLOOKUP(AH37,'Fórmulas '!$E$28:$F$30,2,),"")</f>
        <v>5</v>
      </c>
      <c r="AJ37" s="59" t="str">
        <f>IFERROR(VLOOKUP(CONCATENATE(AG37,AI37),'Fórmulas '!$J$47:$K$71,2,),"")</f>
        <v>EXTREMO</v>
      </c>
      <c r="AK37" s="63" t="s">
        <v>1502</v>
      </c>
      <c r="AL37" s="64" t="s">
        <v>1503</v>
      </c>
      <c r="AM37" s="65" t="s">
        <v>1504</v>
      </c>
      <c r="AN37" s="61" t="s">
        <v>65</v>
      </c>
      <c r="AO37" s="59" t="s">
        <v>265</v>
      </c>
      <c r="AP37" s="59">
        <v>15</v>
      </c>
      <c r="AQ37" s="59">
        <v>5</v>
      </c>
      <c r="AR37" s="59">
        <v>0</v>
      </c>
      <c r="AS37" s="59">
        <v>10</v>
      </c>
      <c r="AT37" s="59">
        <v>15</v>
      </c>
      <c r="AU37" s="59">
        <v>10</v>
      </c>
      <c r="AV37" s="59">
        <v>30</v>
      </c>
      <c r="AW37" s="59">
        <f t="shared" si="9"/>
        <v>85</v>
      </c>
      <c r="AX37" s="114" t="str">
        <f t="shared" si="2"/>
        <v>DISMINUYE DOS PUNTOS</v>
      </c>
      <c r="AY37" s="48">
        <f t="shared" si="12"/>
        <v>3</v>
      </c>
      <c r="AZ37" s="48" t="str">
        <f t="shared" si="3"/>
        <v>RARA VEZ</v>
      </c>
      <c r="BA37" s="58">
        <f t="shared" si="4"/>
        <v>1</v>
      </c>
      <c r="BB37" s="96" t="str">
        <f t="shared" si="5"/>
        <v>CATASTRÓFICO</v>
      </c>
      <c r="BC37" s="48">
        <f t="shared" si="6"/>
        <v>5</v>
      </c>
      <c r="BD37" s="96" t="str">
        <f>IFERROR(VLOOKUP(CONCATENATE(BA37,BC37),'Fórmulas '!$J$47:$K$71,2,),"")</f>
        <v>ALTO</v>
      </c>
      <c r="BE37" s="61">
        <f t="shared" si="11"/>
        <v>5</v>
      </c>
      <c r="BF37" s="59" t="s">
        <v>72</v>
      </c>
      <c r="BG37" s="59" t="s">
        <v>337</v>
      </c>
      <c r="BH37" s="57" t="s">
        <v>1505</v>
      </c>
      <c r="BI37" s="64" t="s">
        <v>1506</v>
      </c>
      <c r="BJ37" s="64" t="s">
        <v>1458</v>
      </c>
      <c r="BK37" s="8" t="s">
        <v>184</v>
      </c>
      <c r="BL37" s="155" t="s">
        <v>1507</v>
      </c>
      <c r="BM37" s="155" t="s">
        <v>1508</v>
      </c>
      <c r="BN37" s="64"/>
      <c r="BO37" s="64"/>
      <c r="BP37" s="64"/>
      <c r="BQ37" s="64"/>
      <c r="BR37" s="73"/>
    </row>
    <row r="38" spans="1:70" s="44" customFormat="1" ht="135" hidden="1">
      <c r="A38" s="61" t="s">
        <v>1128</v>
      </c>
      <c r="B38" s="100" t="str">
        <f>VLOOKUP(A38,'Fórmulas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8" s="54" t="str">
        <f>VLOOKUP(A38,'Fórmulas '!$F$47:$G$66,2,FALSE)</f>
        <v>Coordinador de Infraestructura Física</v>
      </c>
      <c r="D38" s="63" t="s">
        <v>1509</v>
      </c>
      <c r="E38" s="59" t="s">
        <v>426</v>
      </c>
      <c r="F38" s="59" t="s">
        <v>426</v>
      </c>
      <c r="G38" s="61" t="s">
        <v>426</v>
      </c>
      <c r="H38" s="61" t="s">
        <v>426</v>
      </c>
      <c r="I38" s="61" t="s">
        <v>1239</v>
      </c>
      <c r="J38" s="64" t="s">
        <v>1510</v>
      </c>
      <c r="K38" s="65" t="s">
        <v>1511</v>
      </c>
      <c r="L38" s="59" t="s">
        <v>426</v>
      </c>
      <c r="M38" s="59" t="s">
        <v>426</v>
      </c>
      <c r="N38" s="59" t="s">
        <v>426</v>
      </c>
      <c r="O38" s="59" t="s">
        <v>426</v>
      </c>
      <c r="P38" s="59" t="s">
        <v>426</v>
      </c>
      <c r="Q38" s="59" t="s">
        <v>73</v>
      </c>
      <c r="R38" s="59" t="s">
        <v>426</v>
      </c>
      <c r="S38" s="59" t="s">
        <v>73</v>
      </c>
      <c r="T38" s="59" t="s">
        <v>73</v>
      </c>
      <c r="U38" s="59" t="s">
        <v>426</v>
      </c>
      <c r="V38" s="59" t="s">
        <v>426</v>
      </c>
      <c r="W38" s="59" t="s">
        <v>426</v>
      </c>
      <c r="X38" s="59" t="s">
        <v>426</v>
      </c>
      <c r="Y38" s="59" t="s">
        <v>426</v>
      </c>
      <c r="Z38" s="59" t="s">
        <v>426</v>
      </c>
      <c r="AA38" s="59" t="s">
        <v>73</v>
      </c>
      <c r="AB38" s="59" t="s">
        <v>426</v>
      </c>
      <c r="AC38" s="59" t="s">
        <v>426</v>
      </c>
      <c r="AD38" s="59" t="s">
        <v>73</v>
      </c>
      <c r="AE38" s="46">
        <f t="shared" si="1"/>
        <v>14</v>
      </c>
      <c r="AF38" s="59" t="s">
        <v>1242</v>
      </c>
      <c r="AG38" s="46">
        <f>IFERROR(VLOOKUP(AF38,'Fórmulas '!$B$26:$C$30,2,0),"")</f>
        <v>3</v>
      </c>
      <c r="AH38" s="46" t="str">
        <f t="shared" si="8"/>
        <v>CATASTRÓFICO</v>
      </c>
      <c r="AI38" s="103">
        <f>+IFERROR(VLOOKUP(AH38,'Fórmulas '!$E$28:$F$30,2,),"")</f>
        <v>5</v>
      </c>
      <c r="AJ38" s="59" t="str">
        <f>IFERROR(VLOOKUP(CONCATENATE(AG38,AI38),'Fórmulas '!$J$47:$K$71,2,),"")</f>
        <v>EXTREMO</v>
      </c>
      <c r="AK38" s="63" t="s">
        <v>1512</v>
      </c>
      <c r="AL38" s="64" t="s">
        <v>1513</v>
      </c>
      <c r="AM38" s="64" t="s">
        <v>1514</v>
      </c>
      <c r="AN38" s="61" t="s">
        <v>65</v>
      </c>
      <c r="AO38" s="59" t="s">
        <v>66</v>
      </c>
      <c r="AP38" s="59">
        <v>15</v>
      </c>
      <c r="AQ38" s="59">
        <v>5</v>
      </c>
      <c r="AR38" s="59">
        <v>0</v>
      </c>
      <c r="AS38" s="59">
        <v>10</v>
      </c>
      <c r="AT38" s="59">
        <v>15</v>
      </c>
      <c r="AU38" s="59">
        <v>10</v>
      </c>
      <c r="AV38" s="59">
        <v>30</v>
      </c>
      <c r="AW38" s="59">
        <f t="shared" si="9"/>
        <v>85</v>
      </c>
      <c r="AX38" s="47" t="str">
        <f t="shared" si="2"/>
        <v>DISMINUYE DOS PUNTOS</v>
      </c>
      <c r="AY38" s="48">
        <f t="shared" si="12"/>
        <v>3</v>
      </c>
      <c r="AZ38" s="48" t="str">
        <f t="shared" si="3"/>
        <v>RARA VEZ</v>
      </c>
      <c r="BA38" s="58">
        <f t="shared" si="4"/>
        <v>1</v>
      </c>
      <c r="BB38" s="96" t="str">
        <f t="shared" si="5"/>
        <v>CATASTRÓFICO</v>
      </c>
      <c r="BC38" s="48">
        <f t="shared" si="6"/>
        <v>5</v>
      </c>
      <c r="BD38" s="104" t="str">
        <f>IFERROR(VLOOKUP(CONCATENATE(BA38,BC38),'Fórmulas '!$J$47:$K$71,2,),"")</f>
        <v>ALTO</v>
      </c>
      <c r="BE38" s="61">
        <f t="shared" si="11"/>
        <v>5</v>
      </c>
      <c r="BF38" s="59" t="s">
        <v>72</v>
      </c>
      <c r="BG38" s="59" t="s">
        <v>337</v>
      </c>
      <c r="BH38" s="65" t="s">
        <v>1515</v>
      </c>
      <c r="BI38" s="64" t="s">
        <v>1516</v>
      </c>
      <c r="BJ38" s="64" t="s">
        <v>1458</v>
      </c>
      <c r="BK38" s="49" t="s">
        <v>184</v>
      </c>
      <c r="BL38" s="155" t="s">
        <v>1458</v>
      </c>
      <c r="BM38" s="155" t="s">
        <v>1508</v>
      </c>
      <c r="BN38" s="64"/>
      <c r="BO38" s="64"/>
      <c r="BP38" s="64"/>
      <c r="BQ38" s="64"/>
      <c r="BR38" s="62"/>
    </row>
    <row r="39" spans="1:70" ht="210" hidden="1">
      <c r="A39" s="61" t="s">
        <v>1128</v>
      </c>
      <c r="B39" s="50" t="str">
        <f>VLOOKUP(A39,'Fórmulas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9" s="42" t="str">
        <f>VLOOKUP(A39,'Fórmulas '!$F$47:$G$66,2,FALSE)</f>
        <v>Coordinador de Infraestructura Física</v>
      </c>
      <c r="D39" s="63" t="s">
        <v>1517</v>
      </c>
      <c r="E39" s="59" t="s">
        <v>426</v>
      </c>
      <c r="F39" s="59" t="s">
        <v>426</v>
      </c>
      <c r="G39" s="61" t="s">
        <v>426</v>
      </c>
      <c r="H39" s="61" t="s">
        <v>426</v>
      </c>
      <c r="I39" s="61" t="s">
        <v>1239</v>
      </c>
      <c r="J39" s="64" t="s">
        <v>1518</v>
      </c>
      <c r="K39" s="65" t="s">
        <v>1519</v>
      </c>
      <c r="L39" s="59" t="s">
        <v>73</v>
      </c>
      <c r="M39" s="59" t="s">
        <v>426</v>
      </c>
      <c r="N39" s="59" t="s">
        <v>426</v>
      </c>
      <c r="O39" s="59" t="s">
        <v>426</v>
      </c>
      <c r="P39" s="59" t="s">
        <v>426</v>
      </c>
      <c r="Q39" s="59" t="s">
        <v>73</v>
      </c>
      <c r="R39" s="59" t="s">
        <v>426</v>
      </c>
      <c r="S39" s="59" t="s">
        <v>73</v>
      </c>
      <c r="T39" s="59" t="s">
        <v>73</v>
      </c>
      <c r="U39" s="59" t="s">
        <v>426</v>
      </c>
      <c r="V39" s="59" t="s">
        <v>426</v>
      </c>
      <c r="W39" s="59" t="s">
        <v>426</v>
      </c>
      <c r="X39" s="59" t="s">
        <v>426</v>
      </c>
      <c r="Y39" s="59" t="s">
        <v>426</v>
      </c>
      <c r="Z39" s="59" t="s">
        <v>426</v>
      </c>
      <c r="AA39" s="59" t="s">
        <v>73</v>
      </c>
      <c r="AB39" s="59" t="s">
        <v>426</v>
      </c>
      <c r="AC39" s="59" t="s">
        <v>426</v>
      </c>
      <c r="AD39" s="59" t="s">
        <v>73</v>
      </c>
      <c r="AE39" s="48">
        <f t="shared" si="1"/>
        <v>13</v>
      </c>
      <c r="AF39" s="59" t="s">
        <v>1242</v>
      </c>
      <c r="AG39" s="48">
        <f>IFERROR(VLOOKUP(AF39,'Fórmulas '!$B$26:$C$30,2,0),"")</f>
        <v>3</v>
      </c>
      <c r="AH39" s="48" t="str">
        <f t="shared" si="8"/>
        <v>CATASTRÓFICO</v>
      </c>
      <c r="AI39" s="58">
        <f>+IFERROR(VLOOKUP(AH39,'Fórmulas '!$E$28:$F$30,2,),"")</f>
        <v>5</v>
      </c>
      <c r="AJ39" s="59" t="str">
        <f>IFERROR(VLOOKUP(CONCATENATE(AG39,AI39),'Fórmulas '!$J$47:$K$71,2,),"")</f>
        <v>EXTREMO</v>
      </c>
      <c r="AK39" s="63" t="s">
        <v>1520</v>
      </c>
      <c r="AL39" s="64" t="s">
        <v>1521</v>
      </c>
      <c r="AM39" s="64" t="s">
        <v>1522</v>
      </c>
      <c r="AN39" s="66" t="s">
        <v>65</v>
      </c>
      <c r="AO39" s="59" t="s">
        <v>66</v>
      </c>
      <c r="AP39" s="59">
        <v>15</v>
      </c>
      <c r="AQ39" s="59">
        <v>5</v>
      </c>
      <c r="AR39" s="59">
        <v>0</v>
      </c>
      <c r="AS39" s="59">
        <v>10</v>
      </c>
      <c r="AT39" s="59">
        <v>15</v>
      </c>
      <c r="AU39" s="59">
        <v>10</v>
      </c>
      <c r="AV39" s="59">
        <v>30</v>
      </c>
      <c r="AW39" s="59">
        <f t="shared" si="9"/>
        <v>85</v>
      </c>
      <c r="AX39" s="114" t="str">
        <f t="shared" si="2"/>
        <v>DISMINUYE DOS PUNTOS</v>
      </c>
      <c r="AY39" s="48">
        <f t="shared" si="12"/>
        <v>3</v>
      </c>
      <c r="AZ39" s="48" t="str">
        <f t="shared" si="3"/>
        <v>RARA VEZ</v>
      </c>
      <c r="BA39" s="58">
        <f t="shared" si="4"/>
        <v>1</v>
      </c>
      <c r="BB39" s="96" t="str">
        <f t="shared" si="5"/>
        <v>CATASTRÓFICO</v>
      </c>
      <c r="BC39" s="48">
        <f t="shared" si="6"/>
        <v>5</v>
      </c>
      <c r="BD39" s="96" t="str">
        <f>IFERROR(VLOOKUP(CONCATENATE(BA39,BC39),'Fórmulas '!$J$47:$K$71,2,),"")</f>
        <v>ALTO</v>
      </c>
      <c r="BE39" s="61">
        <f t="shared" si="11"/>
        <v>5</v>
      </c>
      <c r="BF39" s="59" t="s">
        <v>72</v>
      </c>
      <c r="BG39" s="59" t="s">
        <v>179</v>
      </c>
      <c r="BH39" s="65" t="s">
        <v>1523</v>
      </c>
      <c r="BI39" s="64" t="s">
        <v>1524</v>
      </c>
      <c r="BJ39" s="64" t="s">
        <v>1458</v>
      </c>
      <c r="BK39" s="8" t="s">
        <v>184</v>
      </c>
      <c r="BL39" s="155" t="s">
        <v>1458</v>
      </c>
      <c r="BM39" s="155" t="s">
        <v>1508</v>
      </c>
      <c r="BN39" s="64"/>
      <c r="BO39" s="64"/>
      <c r="BP39" s="64"/>
      <c r="BQ39" s="64"/>
      <c r="BR39" s="62"/>
    </row>
    <row r="40" spans="1:70" ht="240" hidden="1">
      <c r="A40" s="69" t="s">
        <v>469</v>
      </c>
      <c r="B40" s="50" t="str">
        <f>VLOOKUP(A40,'Fórmulas '!$B$47:$C$66,2,FALSE)</f>
        <v>Asegurar un ambiente de control que le permita a la entidad disponer de las condiciones mínimas para el ejercicio del control interno fundamentada en la información, el control y la evaluación, para la toma de decisiones y la mejora continua.</v>
      </c>
      <c r="C40" s="42" t="str">
        <f>VLOOKUP(A40,'Fórmulas '!$F$47:$G$66,2,FALSE)</f>
        <v>Jefe de Control Interno</v>
      </c>
      <c r="D40" s="63" t="s">
        <v>1525</v>
      </c>
      <c r="E40" s="55" t="s">
        <v>426</v>
      </c>
      <c r="F40" s="55" t="s">
        <v>426</v>
      </c>
      <c r="G40" s="55" t="s">
        <v>426</v>
      </c>
      <c r="H40" s="55" t="s">
        <v>426</v>
      </c>
      <c r="I40" s="55" t="s">
        <v>1239</v>
      </c>
      <c r="J40" s="63" t="s">
        <v>1526</v>
      </c>
      <c r="K40" s="63" t="s">
        <v>1527</v>
      </c>
      <c r="L40" s="55" t="s">
        <v>426</v>
      </c>
      <c r="M40" s="55" t="s">
        <v>426</v>
      </c>
      <c r="N40" s="55" t="s">
        <v>73</v>
      </c>
      <c r="O40" s="55" t="s">
        <v>73</v>
      </c>
      <c r="P40" s="55" t="s">
        <v>426</v>
      </c>
      <c r="Q40" s="55" t="s">
        <v>426</v>
      </c>
      <c r="R40" s="55" t="s">
        <v>426</v>
      </c>
      <c r="S40" s="55" t="s">
        <v>73</v>
      </c>
      <c r="T40" s="55" t="s">
        <v>426</v>
      </c>
      <c r="U40" s="55" t="s">
        <v>426</v>
      </c>
      <c r="V40" s="55" t="s">
        <v>426</v>
      </c>
      <c r="W40" s="55" t="s">
        <v>426</v>
      </c>
      <c r="X40" s="55" t="s">
        <v>426</v>
      </c>
      <c r="Y40" s="55" t="s">
        <v>426</v>
      </c>
      <c r="Z40" s="55" t="s">
        <v>426</v>
      </c>
      <c r="AA40" s="55" t="s">
        <v>73</v>
      </c>
      <c r="AB40" s="55" t="s">
        <v>426</v>
      </c>
      <c r="AC40" s="55" t="s">
        <v>73</v>
      </c>
      <c r="AD40" s="55" t="s">
        <v>73</v>
      </c>
      <c r="AE40" s="48">
        <f t="shared" si="1"/>
        <v>13</v>
      </c>
      <c r="AF40" s="55" t="s">
        <v>1260</v>
      </c>
      <c r="AG40" s="48">
        <f>IFERROR(VLOOKUP(AF40,'Fórmulas '!$B$26:$C$30,2,0),"")</f>
        <v>1</v>
      </c>
      <c r="AH40" s="48" t="str">
        <f t="shared" si="8"/>
        <v>CATASTRÓFICO</v>
      </c>
      <c r="AI40" s="58">
        <f>+IFERROR(VLOOKUP(AH40,'Fórmulas '!$E$28:$F$30,2,),"")</f>
        <v>5</v>
      </c>
      <c r="AJ40" s="59" t="str">
        <f>IFERROR(VLOOKUP(CONCATENATE(AG40,AI40),'Fórmulas '!$J$47:$K$71,2,),"")</f>
        <v>ALTO</v>
      </c>
      <c r="AK40" s="63" t="s">
        <v>1528</v>
      </c>
      <c r="AL40" s="42" t="s">
        <v>1529</v>
      </c>
      <c r="AM40" s="57" t="s">
        <v>1530</v>
      </c>
      <c r="AN40" s="55" t="s">
        <v>65</v>
      </c>
      <c r="AO40" s="55" t="s">
        <v>66</v>
      </c>
      <c r="AP40" s="55">
        <v>15</v>
      </c>
      <c r="AQ40" s="55">
        <v>5</v>
      </c>
      <c r="AR40" s="55">
        <v>0</v>
      </c>
      <c r="AS40" s="55">
        <v>10</v>
      </c>
      <c r="AT40" s="55">
        <v>15</v>
      </c>
      <c r="AU40" s="55">
        <v>10</v>
      </c>
      <c r="AV40" s="55">
        <v>30</v>
      </c>
      <c r="AW40" s="55">
        <f t="shared" si="9"/>
        <v>85</v>
      </c>
      <c r="AX40" s="114" t="str">
        <f t="shared" si="2"/>
        <v>DISMINUYE DOS PUNTOS</v>
      </c>
      <c r="AY40" s="48">
        <f t="shared" si="12"/>
        <v>1</v>
      </c>
      <c r="AZ40" s="48" t="str">
        <f t="shared" si="3"/>
        <v>RARA VEZ</v>
      </c>
      <c r="BA40" s="58">
        <f t="shared" si="4"/>
        <v>1</v>
      </c>
      <c r="BB40" s="56" t="str">
        <f t="shared" si="5"/>
        <v>CATASTRÓFICO</v>
      </c>
      <c r="BC40" s="138">
        <f t="shared" si="6"/>
        <v>5</v>
      </c>
      <c r="BD40" s="56" t="str">
        <f>IFERROR(VLOOKUP(CONCATENATE(BA40,BC40),'Fórmulas '!$J$47:$K$71,2,),"")</f>
        <v>ALTO</v>
      </c>
      <c r="BE40" s="55">
        <f>IFERROR(BA40*BC40,"")</f>
        <v>5</v>
      </c>
      <c r="BF40" s="55" t="s">
        <v>72</v>
      </c>
      <c r="BG40" s="55" t="s">
        <v>409</v>
      </c>
      <c r="BH40" s="68" t="s">
        <v>1531</v>
      </c>
      <c r="BI40" s="68" t="s">
        <v>1532</v>
      </c>
      <c r="BJ40" s="68" t="s">
        <v>1533</v>
      </c>
      <c r="BK40" s="69" t="s">
        <v>1534</v>
      </c>
      <c r="BL40" s="159" t="s">
        <v>1535</v>
      </c>
      <c r="BM40" s="273" t="s">
        <v>1534</v>
      </c>
      <c r="BN40" s="68"/>
      <c r="BO40" s="69"/>
      <c r="BP40" s="69" t="s">
        <v>1536</v>
      </c>
      <c r="BQ40" s="69" t="s">
        <v>1537</v>
      </c>
      <c r="BR40" s="69"/>
    </row>
    <row r="41" spans="1:70" ht="172.9" hidden="1" customHeight="1">
      <c r="A41" s="42" t="s">
        <v>880</v>
      </c>
      <c r="B41" s="50" t="str">
        <f>VLOOKUP(A41,'Fórmulas '!$B$47:$C$66,2,FALSE)</f>
        <v>Asegurar que la Plataforma TIC esté disponible, funcional, optimizada y actualizada para que satisfaga las necesidades de los procesos de la entidad.</v>
      </c>
      <c r="C41" s="42" t="str">
        <f>VLOOKUP(A41,'Fórmulas '!$F$47:$G$66,2,FALSE)</f>
        <v>Jefe de Oficina de Sistemas</v>
      </c>
      <c r="D41" s="84" t="s">
        <v>1538</v>
      </c>
      <c r="E41" s="9" t="s">
        <v>323</v>
      </c>
      <c r="F41" s="9" t="s">
        <v>323</v>
      </c>
      <c r="G41" s="9" t="s">
        <v>323</v>
      </c>
      <c r="H41" s="9" t="s">
        <v>323</v>
      </c>
      <c r="I41" s="9" t="s">
        <v>1239</v>
      </c>
      <c r="J41" s="85" t="s">
        <v>1539</v>
      </c>
      <c r="K41" s="43" t="s">
        <v>1540</v>
      </c>
      <c r="L41" s="9" t="s">
        <v>323</v>
      </c>
      <c r="M41" s="9" t="s">
        <v>323</v>
      </c>
      <c r="N41" s="9" t="s">
        <v>323</v>
      </c>
      <c r="O41" s="9" t="s">
        <v>1259</v>
      </c>
      <c r="P41" s="9" t="s">
        <v>323</v>
      </c>
      <c r="Q41" s="9" t="s">
        <v>323</v>
      </c>
      <c r="R41" s="9" t="s">
        <v>1259</v>
      </c>
      <c r="S41" s="9" t="s">
        <v>1259</v>
      </c>
      <c r="T41" s="9" t="s">
        <v>323</v>
      </c>
      <c r="U41" s="9" t="s">
        <v>323</v>
      </c>
      <c r="V41" s="9" t="s">
        <v>323</v>
      </c>
      <c r="W41" s="9" t="s">
        <v>323</v>
      </c>
      <c r="X41" s="9" t="s">
        <v>1259</v>
      </c>
      <c r="Y41" s="9" t="s">
        <v>323</v>
      </c>
      <c r="Z41" s="9" t="s">
        <v>1259</v>
      </c>
      <c r="AA41" s="9" t="s">
        <v>1259</v>
      </c>
      <c r="AB41" s="9" t="s">
        <v>1259</v>
      </c>
      <c r="AC41" s="9" t="s">
        <v>1259</v>
      </c>
      <c r="AD41" s="9" t="s">
        <v>1259</v>
      </c>
      <c r="AE41" s="48">
        <f t="shared" si="1"/>
        <v>10</v>
      </c>
      <c r="AF41" s="89" t="s">
        <v>1242</v>
      </c>
      <c r="AG41" s="48">
        <f>IFERROR(VLOOKUP(AF41,'Fórmulas '!$B$26:$C$30,2,0),"")</f>
        <v>3</v>
      </c>
      <c r="AH41" s="48" t="str">
        <f t="shared" si="8"/>
        <v>MAYOR</v>
      </c>
      <c r="AI41" s="58">
        <f>+IFERROR(VLOOKUP(AH41,'Fórmulas '!$E$28:$F$30,2,),"")</f>
        <v>4</v>
      </c>
      <c r="AJ41" s="59" t="str">
        <f>IFERROR(VLOOKUP(CONCATENATE(AG41,AI41),'Fórmulas '!$J$47:$K$71,2,),"")</f>
        <v>EXTREMO</v>
      </c>
      <c r="AK41" s="102" t="s">
        <v>1541</v>
      </c>
      <c r="AL41" s="53" t="s">
        <v>1542</v>
      </c>
      <c r="AM41" s="53" t="s">
        <v>1543</v>
      </c>
      <c r="AN41" s="9" t="s">
        <v>1544</v>
      </c>
      <c r="AO41" s="9" t="s">
        <v>1279</v>
      </c>
      <c r="AP41" s="9">
        <v>15</v>
      </c>
      <c r="AQ41" s="9">
        <v>5</v>
      </c>
      <c r="AR41" s="9">
        <v>15</v>
      </c>
      <c r="AS41" s="9">
        <v>10</v>
      </c>
      <c r="AT41" s="9">
        <v>15</v>
      </c>
      <c r="AU41" s="9">
        <v>0</v>
      </c>
      <c r="AV41" s="9">
        <v>30</v>
      </c>
      <c r="AW41" s="9">
        <f t="shared" si="9"/>
        <v>90</v>
      </c>
      <c r="AX41" s="114" t="str">
        <f t="shared" si="2"/>
        <v>DISMINUYE DOS PUNTOS</v>
      </c>
      <c r="AY41" s="48">
        <f t="shared" si="12"/>
        <v>3</v>
      </c>
      <c r="AZ41" s="48" t="str">
        <f t="shared" si="3"/>
        <v>RARA VEZ</v>
      </c>
      <c r="BA41" s="58">
        <f t="shared" si="4"/>
        <v>1</v>
      </c>
      <c r="BB41" s="96" t="str">
        <f t="shared" si="5"/>
        <v>MAYOR</v>
      </c>
      <c r="BC41" s="101">
        <f t="shared" si="6"/>
        <v>4</v>
      </c>
      <c r="BD41" s="96" t="str">
        <f>IFERROR(VLOOKUP(CONCATENATE(BA41,BC41),'Fórmulas '!$J$47:$K$71,2,),"")</f>
        <v>ALTO</v>
      </c>
      <c r="BE41" s="58">
        <f>IFERROR(BC41*BA41,"")</f>
        <v>4</v>
      </c>
      <c r="BF41" s="58" t="s">
        <v>72</v>
      </c>
      <c r="BG41" s="58" t="s">
        <v>1545</v>
      </c>
      <c r="BH41" s="50" t="s">
        <v>1546</v>
      </c>
      <c r="BI41" s="50" t="s">
        <v>1547</v>
      </c>
      <c r="BJ41" s="50" t="s">
        <v>1548</v>
      </c>
      <c r="BK41" s="146" t="s">
        <v>184</v>
      </c>
      <c r="BL41" s="156"/>
      <c r="BM41" s="274"/>
      <c r="BN41" s="50"/>
      <c r="BO41" s="94"/>
      <c r="BP41" s="50"/>
      <c r="BQ41" s="158"/>
      <c r="BR41" s="143"/>
    </row>
    <row r="42" spans="1:70" ht="144" hidden="1" customHeight="1">
      <c r="A42" s="42" t="s">
        <v>880</v>
      </c>
      <c r="B42" s="50" t="str">
        <f>VLOOKUP(A42,'Fórmulas '!$B$47:$C$66,2,FALSE)</f>
        <v>Asegurar que la Plataforma TIC esté disponible, funcional, optimizada y actualizada para que satisfaga las necesidades de los procesos de la entidad.</v>
      </c>
      <c r="C42" s="42" t="str">
        <f>VLOOKUP(A42,'Fórmulas '!$F$47:$G$66,2,FALSE)</f>
        <v>Jefe de Oficina de Sistemas</v>
      </c>
      <c r="D42" s="84" t="s">
        <v>1549</v>
      </c>
      <c r="E42" s="9" t="s">
        <v>323</v>
      </c>
      <c r="F42" s="9" t="s">
        <v>323</v>
      </c>
      <c r="G42" s="9" t="s">
        <v>323</v>
      </c>
      <c r="H42" s="9" t="s">
        <v>323</v>
      </c>
      <c r="I42" s="9" t="s">
        <v>1239</v>
      </c>
      <c r="J42" s="85" t="s">
        <v>1550</v>
      </c>
      <c r="K42" s="43" t="s">
        <v>1551</v>
      </c>
      <c r="L42" s="9" t="s">
        <v>323</v>
      </c>
      <c r="M42" s="9" t="s">
        <v>323</v>
      </c>
      <c r="N42" s="9" t="s">
        <v>323</v>
      </c>
      <c r="O42" s="9" t="s">
        <v>1259</v>
      </c>
      <c r="P42" s="9" t="s">
        <v>323</v>
      </c>
      <c r="Q42" s="9" t="s">
        <v>323</v>
      </c>
      <c r="R42" s="9" t="s">
        <v>1259</v>
      </c>
      <c r="S42" s="9" t="s">
        <v>1259</v>
      </c>
      <c r="T42" s="9" t="s">
        <v>323</v>
      </c>
      <c r="U42" s="9" t="s">
        <v>323</v>
      </c>
      <c r="V42" s="9" t="s">
        <v>323</v>
      </c>
      <c r="W42" s="9" t="s">
        <v>323</v>
      </c>
      <c r="X42" s="9" t="s">
        <v>1259</v>
      </c>
      <c r="Y42" s="9" t="s">
        <v>323</v>
      </c>
      <c r="Z42" s="9" t="s">
        <v>1259</v>
      </c>
      <c r="AA42" s="9" t="s">
        <v>1259</v>
      </c>
      <c r="AB42" s="9" t="s">
        <v>1259</v>
      </c>
      <c r="AC42" s="9" t="s">
        <v>1259</v>
      </c>
      <c r="AD42" s="9" t="s">
        <v>1259</v>
      </c>
      <c r="AE42" s="48">
        <f t="shared" si="1"/>
        <v>10</v>
      </c>
      <c r="AF42" s="89" t="s">
        <v>1275</v>
      </c>
      <c r="AG42" s="48">
        <f>IFERROR(VLOOKUP(AF42,'Fórmulas '!$B$26:$C$30,2,0),"")</f>
        <v>2</v>
      </c>
      <c r="AH42" s="48" t="str">
        <f t="shared" si="8"/>
        <v>MAYOR</v>
      </c>
      <c r="AI42" s="58">
        <f>+IFERROR(VLOOKUP(AH42,'Fórmulas '!$E$28:$F$30,2,),"")</f>
        <v>4</v>
      </c>
      <c r="AJ42" s="59" t="str">
        <f>IFERROR(VLOOKUP(CONCATENATE(AG42,AI42),'Fórmulas '!$J$47:$K$71,2,),"")</f>
        <v>ALTO</v>
      </c>
      <c r="AK42" s="102" t="s">
        <v>1552</v>
      </c>
      <c r="AL42" s="53" t="s">
        <v>1553</v>
      </c>
      <c r="AM42" s="53" t="s">
        <v>1554</v>
      </c>
      <c r="AN42" s="9" t="s">
        <v>1544</v>
      </c>
      <c r="AO42" s="9" t="s">
        <v>1279</v>
      </c>
      <c r="AP42" s="9">
        <v>15</v>
      </c>
      <c r="AQ42" s="9">
        <v>5</v>
      </c>
      <c r="AR42" s="9">
        <v>15</v>
      </c>
      <c r="AS42" s="9">
        <v>10</v>
      </c>
      <c r="AT42" s="9">
        <v>15</v>
      </c>
      <c r="AU42" s="9">
        <v>0</v>
      </c>
      <c r="AV42" s="9">
        <v>30</v>
      </c>
      <c r="AW42" s="9">
        <f t="shared" si="9"/>
        <v>90</v>
      </c>
      <c r="AX42" s="114" t="str">
        <f t="shared" si="2"/>
        <v>DISMINUYE DOS PUNTOS</v>
      </c>
      <c r="AY42" s="48">
        <f t="shared" si="12"/>
        <v>2</v>
      </c>
      <c r="AZ42" s="48" t="str">
        <f t="shared" si="3"/>
        <v>RARA VEZ</v>
      </c>
      <c r="BA42" s="58">
        <f t="shared" si="4"/>
        <v>1</v>
      </c>
      <c r="BB42" s="96" t="str">
        <f t="shared" si="5"/>
        <v>MAYOR</v>
      </c>
      <c r="BC42" s="48">
        <f t="shared" si="6"/>
        <v>4</v>
      </c>
      <c r="BD42" s="96" t="str">
        <f>IFERROR(VLOOKUP(CONCATENATE(BA42,BC42),'Fórmulas '!$J$47:$K$71,2,),"")</f>
        <v>ALTO</v>
      </c>
      <c r="BE42" s="9">
        <f>IFERROR(BC42*BA42,"")</f>
        <v>4</v>
      </c>
      <c r="BF42" s="9" t="s">
        <v>72</v>
      </c>
      <c r="BG42" s="9" t="s">
        <v>557</v>
      </c>
      <c r="BH42" s="43" t="s">
        <v>1555</v>
      </c>
      <c r="BI42" s="43" t="s">
        <v>1556</v>
      </c>
      <c r="BJ42" s="43" t="s">
        <v>1548</v>
      </c>
      <c r="BK42" s="8" t="s">
        <v>184</v>
      </c>
      <c r="BL42" s="157" t="s">
        <v>1557</v>
      </c>
      <c r="BM42" s="275"/>
      <c r="BN42" s="43"/>
      <c r="BO42" s="53"/>
      <c r="BP42" s="43"/>
      <c r="BQ42" s="90"/>
      <c r="BR42" s="10"/>
    </row>
    <row r="43" spans="1:70" ht="154.9" hidden="1" customHeight="1">
      <c r="A43" s="42" t="s">
        <v>880</v>
      </c>
      <c r="B43" s="50" t="str">
        <f>VLOOKUP(A43,'Fórmulas '!$B$47:$C$66,2,FALSE)</f>
        <v>Asegurar que la Plataforma TIC esté disponible, funcional, optimizada y actualizada para que satisfaga las necesidades de los procesos de la entidad.</v>
      </c>
      <c r="C43" s="42" t="str">
        <f>VLOOKUP(A43,'Fórmulas '!$F$47:$G$66,2,FALSE)</f>
        <v>Jefe de Oficina de Sistemas</v>
      </c>
      <c r="D43" s="84" t="s">
        <v>1558</v>
      </c>
      <c r="E43" s="9" t="s">
        <v>323</v>
      </c>
      <c r="F43" s="9" t="s">
        <v>323</v>
      </c>
      <c r="G43" s="9" t="s">
        <v>323</v>
      </c>
      <c r="H43" s="9" t="s">
        <v>323</v>
      </c>
      <c r="I43" s="9" t="s">
        <v>1239</v>
      </c>
      <c r="J43" s="85" t="s">
        <v>1559</v>
      </c>
      <c r="K43" s="43" t="s">
        <v>1560</v>
      </c>
      <c r="L43" s="9" t="s">
        <v>323</v>
      </c>
      <c r="M43" s="9" t="s">
        <v>323</v>
      </c>
      <c r="N43" s="9" t="s">
        <v>323</v>
      </c>
      <c r="O43" s="9" t="s">
        <v>1259</v>
      </c>
      <c r="P43" s="9" t="s">
        <v>1259</v>
      </c>
      <c r="Q43" s="9" t="s">
        <v>323</v>
      </c>
      <c r="R43" s="9" t="s">
        <v>1259</v>
      </c>
      <c r="S43" s="9" t="s">
        <v>1259</v>
      </c>
      <c r="T43" s="9" t="s">
        <v>323</v>
      </c>
      <c r="U43" s="9" t="s">
        <v>323</v>
      </c>
      <c r="V43" s="9" t="s">
        <v>323</v>
      </c>
      <c r="W43" s="9" t="s">
        <v>323</v>
      </c>
      <c r="X43" s="9" t="s">
        <v>323</v>
      </c>
      <c r="Y43" s="9" t="s">
        <v>323</v>
      </c>
      <c r="Z43" s="9" t="s">
        <v>1259</v>
      </c>
      <c r="AA43" s="9" t="s">
        <v>1259</v>
      </c>
      <c r="AB43" s="9" t="s">
        <v>1259</v>
      </c>
      <c r="AC43" s="9" t="s">
        <v>1259</v>
      </c>
      <c r="AD43" s="9" t="s">
        <v>1259</v>
      </c>
      <c r="AE43" s="48">
        <f t="shared" si="1"/>
        <v>10</v>
      </c>
      <c r="AF43" s="89" t="s">
        <v>1242</v>
      </c>
      <c r="AG43" s="48">
        <f>IFERROR(VLOOKUP(AF43,'Fórmulas '!$B$26:$C$30,2,0),"")</f>
        <v>3</v>
      </c>
      <c r="AH43" s="48" t="str">
        <f t="shared" si="8"/>
        <v>MAYOR</v>
      </c>
      <c r="AI43" s="58">
        <f>+IFERROR(VLOOKUP(AH43,'Fórmulas '!$E$28:$F$30,2,),"")</f>
        <v>4</v>
      </c>
      <c r="AJ43" s="59" t="str">
        <f>IFERROR(VLOOKUP(CONCATENATE(AG43,AI43),'Fórmulas '!$J$47:$K$71,2,),"")</f>
        <v>EXTREMO</v>
      </c>
      <c r="AK43" s="102" t="s">
        <v>1561</v>
      </c>
      <c r="AL43" s="53" t="s">
        <v>1562</v>
      </c>
      <c r="AM43" s="53" t="s">
        <v>1563</v>
      </c>
      <c r="AN43" s="9" t="s">
        <v>1343</v>
      </c>
      <c r="AO43" s="9" t="s">
        <v>1279</v>
      </c>
      <c r="AP43" s="9">
        <v>15</v>
      </c>
      <c r="AQ43" s="9">
        <v>5</v>
      </c>
      <c r="AR43" s="9">
        <v>15</v>
      </c>
      <c r="AS43" s="9">
        <v>10</v>
      </c>
      <c r="AT43" s="9">
        <v>15</v>
      </c>
      <c r="AU43" s="9">
        <v>10</v>
      </c>
      <c r="AV43" s="9">
        <v>30</v>
      </c>
      <c r="AW43" s="9">
        <f t="shared" si="9"/>
        <v>100</v>
      </c>
      <c r="AX43" s="114" t="str">
        <f t="shared" si="2"/>
        <v>DISMINUYE DOS PUNTOS</v>
      </c>
      <c r="AY43" s="48">
        <f t="shared" si="12"/>
        <v>3</v>
      </c>
      <c r="AZ43" s="48" t="str">
        <f t="shared" si="3"/>
        <v>RARA VEZ</v>
      </c>
      <c r="BA43" s="58">
        <f t="shared" si="4"/>
        <v>1</v>
      </c>
      <c r="BB43" s="96" t="str">
        <f t="shared" si="5"/>
        <v>MAYOR</v>
      </c>
      <c r="BC43" s="48">
        <f t="shared" si="6"/>
        <v>4</v>
      </c>
      <c r="BD43" s="96" t="str">
        <f>IFERROR(VLOOKUP(CONCATENATE(BA43,BC43),'Fórmulas '!$J$47:$K$71,2,),"")</f>
        <v>ALTO</v>
      </c>
      <c r="BE43" s="9">
        <f>IFERROR(BC43*BA43,"")</f>
        <v>4</v>
      </c>
      <c r="BF43" s="9" t="s">
        <v>72</v>
      </c>
      <c r="BG43" s="9" t="s">
        <v>263</v>
      </c>
      <c r="BH43" s="43" t="s">
        <v>1564</v>
      </c>
      <c r="BI43" s="43" t="s">
        <v>1565</v>
      </c>
      <c r="BJ43" s="43" t="s">
        <v>1566</v>
      </c>
      <c r="BK43" s="8" t="s">
        <v>184</v>
      </c>
      <c r="BL43" s="154" t="s">
        <v>1567</v>
      </c>
      <c r="BM43" s="53"/>
      <c r="BN43" s="43"/>
      <c r="BO43" s="53"/>
      <c r="BP43" s="43"/>
      <c r="BQ43" s="90"/>
      <c r="BR43" s="10"/>
    </row>
    <row r="44" spans="1:70" ht="150" hidden="1">
      <c r="A44" s="42" t="s">
        <v>1568</v>
      </c>
      <c r="B44" s="43" t="e">
        <f>VLOOKUP(A44,'Fórmulas '!$B$47:$C$66,2,FALSE)</f>
        <v>#N/A</v>
      </c>
      <c r="C44" s="42" t="e">
        <f>VLOOKUP(A44,'Fórmulas '!$F$47:$G$66,2,FALSE)</f>
        <v>#N/A</v>
      </c>
      <c r="D44" s="84" t="s">
        <v>1569</v>
      </c>
      <c r="E44" s="9" t="s">
        <v>426</v>
      </c>
      <c r="F44" s="9" t="s">
        <v>323</v>
      </c>
      <c r="G44" s="9" t="s">
        <v>323</v>
      </c>
      <c r="H44" s="9" t="s">
        <v>323</v>
      </c>
      <c r="I44" s="9" t="s">
        <v>1239</v>
      </c>
      <c r="J44" s="85" t="s">
        <v>1570</v>
      </c>
      <c r="K44" s="85" t="s">
        <v>1571</v>
      </c>
      <c r="L44" s="9" t="s">
        <v>323</v>
      </c>
      <c r="M44" s="9" t="s">
        <v>323</v>
      </c>
      <c r="N44" s="9" t="s">
        <v>323</v>
      </c>
      <c r="O44" s="9" t="s">
        <v>426</v>
      </c>
      <c r="P44" s="9" t="s">
        <v>426</v>
      </c>
      <c r="Q44" s="9" t="s">
        <v>73</v>
      </c>
      <c r="R44" s="9" t="s">
        <v>426</v>
      </c>
      <c r="S44" s="9" t="s">
        <v>73</v>
      </c>
      <c r="T44" s="9" t="s">
        <v>73</v>
      </c>
      <c r="U44" s="9" t="s">
        <v>426</v>
      </c>
      <c r="V44" s="9" t="s">
        <v>426</v>
      </c>
      <c r="W44" s="9" t="s">
        <v>426</v>
      </c>
      <c r="X44" s="9" t="s">
        <v>426</v>
      </c>
      <c r="Y44" s="9" t="s">
        <v>426</v>
      </c>
      <c r="Z44" s="9" t="s">
        <v>426</v>
      </c>
      <c r="AA44" s="9" t="s">
        <v>73</v>
      </c>
      <c r="AB44" s="9" t="s">
        <v>426</v>
      </c>
      <c r="AC44" s="9" t="s">
        <v>426</v>
      </c>
      <c r="AD44" s="9" t="s">
        <v>73</v>
      </c>
      <c r="AE44" s="48">
        <f t="shared" si="1"/>
        <v>14</v>
      </c>
      <c r="AF44" s="89" t="s">
        <v>1288</v>
      </c>
      <c r="AG44" s="48">
        <f>IFERROR(VLOOKUP(AF44,'Fórmulas '!$B$26:$C$30,2,0),"")</f>
        <v>4</v>
      </c>
      <c r="AH44" s="48" t="str">
        <f t="shared" si="8"/>
        <v>CATASTRÓFICO</v>
      </c>
      <c r="AI44" s="58">
        <f>+IFERROR(VLOOKUP(AH44,'Fórmulas '!$E$28:$F$30,2,),"")</f>
        <v>5</v>
      </c>
      <c r="AJ44" s="59" t="str">
        <f>IFERROR(VLOOKUP(CONCATENATE(AG44,AI44),'Fórmulas '!$J$47:$K$71,2,),"")</f>
        <v>EXTREMO</v>
      </c>
      <c r="AK44" s="144" t="s">
        <v>1572</v>
      </c>
      <c r="AL44" s="142" t="s">
        <v>1573</v>
      </c>
      <c r="AM44" s="142" t="s">
        <v>1574</v>
      </c>
      <c r="AN44" s="9" t="s">
        <v>65</v>
      </c>
      <c r="AO44" s="9" t="s">
        <v>66</v>
      </c>
      <c r="AP44" s="9">
        <v>0</v>
      </c>
      <c r="AQ44" s="9">
        <v>5</v>
      </c>
      <c r="AR44" s="9">
        <v>0</v>
      </c>
      <c r="AS44" s="9">
        <v>10</v>
      </c>
      <c r="AT44" s="9">
        <v>15</v>
      </c>
      <c r="AU44" s="9">
        <v>0</v>
      </c>
      <c r="AV44" s="9">
        <v>0</v>
      </c>
      <c r="AW44" s="9">
        <f t="shared" si="9"/>
        <v>30</v>
      </c>
      <c r="AX44" s="114" t="str">
        <f t="shared" si="2"/>
        <v>DISMINUYE CERO PUNTOS</v>
      </c>
      <c r="AY44" s="48">
        <f t="shared" si="12"/>
        <v>4</v>
      </c>
      <c r="AZ44" s="48" t="str">
        <f t="shared" si="3"/>
        <v>PROBABLE'</v>
      </c>
      <c r="BA44" s="58">
        <f t="shared" si="4"/>
        <v>4</v>
      </c>
      <c r="BB44" s="96" t="str">
        <f t="shared" si="5"/>
        <v>CATASTRÓFICO</v>
      </c>
      <c r="BC44" s="48">
        <f t="shared" si="6"/>
        <v>5</v>
      </c>
      <c r="BD44" s="96" t="str">
        <f>IFERROR(VLOOKUP(CONCATENATE(BA44,BC44),'Fórmulas '!$J$47:$K$71,2,),"")</f>
        <v>EXTREMO</v>
      </c>
      <c r="BE44" s="9">
        <f>IFERROR(BC44*BA44,"")</f>
        <v>20</v>
      </c>
      <c r="BF44" s="9" t="s">
        <v>72</v>
      </c>
      <c r="BG44" s="9" t="s">
        <v>322</v>
      </c>
      <c r="BH44" s="43" t="s">
        <v>1575</v>
      </c>
      <c r="BI44" s="9" t="s">
        <v>1576</v>
      </c>
      <c r="BJ44" s="9" t="s">
        <v>184</v>
      </c>
      <c r="BK44" s="9" t="s">
        <v>184</v>
      </c>
      <c r="BL44" s="43" t="s">
        <v>1577</v>
      </c>
      <c r="BM44" s="9" t="s">
        <v>184</v>
      </c>
      <c r="BN44" s="10"/>
      <c r="BO44" s="10"/>
      <c r="BP44" s="10"/>
      <c r="BQ44" s="10"/>
      <c r="BR44" s="43" t="s">
        <v>1578</v>
      </c>
    </row>
  </sheetData>
  <autoFilter ref="A11:BJ44" xr:uid="{00000000-0009-0000-0000-000004000000}">
    <filterColumn colId="0">
      <filters>
        <filter val="Apoyo Técnico, Científico y Psicosocial"/>
      </filters>
    </filterColumn>
  </autoFilter>
  <mergeCells count="35">
    <mergeCell ref="BR8:BR11"/>
    <mergeCell ref="BL9:BM9"/>
    <mergeCell ref="BL10:BL11"/>
    <mergeCell ref="BM10:BM11"/>
    <mergeCell ref="BJ8:BM8"/>
    <mergeCell ref="BN9:BO9"/>
    <mergeCell ref="BN10:BN11"/>
    <mergeCell ref="BO10:BO11"/>
    <mergeCell ref="BQ2:BQ5"/>
    <mergeCell ref="BP2:BP5"/>
    <mergeCell ref="BK10:BK11"/>
    <mergeCell ref="BP10:BP11"/>
    <mergeCell ref="BQ10:BQ11"/>
    <mergeCell ref="D2:BO5"/>
    <mergeCell ref="A8:K10"/>
    <mergeCell ref="L8:AJ10"/>
    <mergeCell ref="A2:C5"/>
    <mergeCell ref="BP8:BQ9"/>
    <mergeCell ref="AK9:AO10"/>
    <mergeCell ref="AP9:AX9"/>
    <mergeCell ref="AP10:AV10"/>
    <mergeCell ref="AW10:AX11"/>
    <mergeCell ref="AY10:AY11"/>
    <mergeCell ref="BA10:BA11"/>
    <mergeCell ref="BB10:BB11"/>
    <mergeCell ref="AK8:BE8"/>
    <mergeCell ref="BC10:BC11"/>
    <mergeCell ref="BD10:BD11"/>
    <mergeCell ref="BE10:BE11"/>
    <mergeCell ref="BM40:BM42"/>
    <mergeCell ref="BF10:BF11"/>
    <mergeCell ref="BG10:BG11"/>
    <mergeCell ref="BH10:BH11"/>
    <mergeCell ref="BI10:BI11"/>
    <mergeCell ref="BJ10:BJ11"/>
  </mergeCells>
  <conditionalFormatting sqref="AF12:AF44">
    <cfRule type="containsText" dxfId="77" priority="1" operator="containsText" text="CASI SEGURO">
      <formula>NOT(ISERROR(SEARCH("CASI SEGURO",AF12)))</formula>
    </cfRule>
    <cfRule type="containsText" dxfId="76" priority="2" operator="containsText" text="PROBABLE'">
      <formula>NOT(ISERROR(SEARCH("PROBABLE'",AF12)))</formula>
    </cfRule>
    <cfRule type="containsText" dxfId="75" priority="3" operator="containsText" text="POSIBLE">
      <formula>NOT(ISERROR(SEARCH("POSIBLE",AF12)))</formula>
    </cfRule>
    <cfRule type="containsText" dxfId="74" priority="4" operator="containsText" text="IMPROBABLE">
      <formula>NOT(ISERROR(SEARCH("IMPROBABLE",AF12)))</formula>
    </cfRule>
    <cfRule type="containsText" dxfId="73" priority="5" operator="containsText" text="RARA VEZ">
      <formula>NOT(ISERROR(SEARCH("RARA VEZ",AF12)))</formula>
    </cfRule>
  </conditionalFormatting>
  <conditionalFormatting sqref="AH12:AH44">
    <cfRule type="cellIs" dxfId="72" priority="15" operator="equal">
      <formula>"CATASTRÓFICO"</formula>
    </cfRule>
    <cfRule type="cellIs" dxfId="71" priority="16" operator="equal">
      <formula>"MAYOR"</formula>
    </cfRule>
    <cfRule type="cellIs" dxfId="70" priority="17" operator="equal">
      <formula>"MODERADO"</formula>
    </cfRule>
  </conditionalFormatting>
  <conditionalFormatting sqref="AJ12:AJ44">
    <cfRule type="containsText" dxfId="69" priority="18" operator="containsText" text="BAJO">
      <formula>NOT(ISERROR(SEARCH("BAJO",AJ12)))</formula>
    </cfRule>
    <cfRule type="containsText" dxfId="68" priority="19" operator="containsText" text="MODERADO">
      <formula>NOT(ISERROR(SEARCH("MODERADO",AJ12)))</formula>
    </cfRule>
    <cfRule type="containsText" dxfId="67" priority="20" operator="containsText" text="ALTO">
      <formula>NOT(ISERROR(SEARCH("ALTO",AJ12)))</formula>
    </cfRule>
    <cfRule type="containsText" dxfId="66" priority="21" operator="containsText" text="EXTREMO">
      <formula>NOT(ISERROR(SEARCH("EXTREMO",AJ12)))</formula>
    </cfRule>
  </conditionalFormatting>
  <conditionalFormatting sqref="AZ12:AZ44">
    <cfRule type="containsText" dxfId="65" priority="6" operator="containsText" text="CASI SEGURO">
      <formula>NOT(ISERROR(SEARCH("CASI SEGURO",AZ12)))</formula>
    </cfRule>
    <cfRule type="containsText" dxfId="64" priority="7" operator="containsText" text="PROBABLE'">
      <formula>NOT(ISERROR(SEARCH("PROBABLE'",AZ12)))</formula>
    </cfRule>
    <cfRule type="containsText" dxfId="63" priority="8" operator="containsText" text="POSIBLE">
      <formula>NOT(ISERROR(SEARCH("POSIBLE",AZ12)))</formula>
    </cfRule>
    <cfRule type="containsText" dxfId="62" priority="9" stopIfTrue="1" operator="containsText" text="IMPROBABLE">
      <formula>NOT(ISERROR(SEARCH("IMPROBABLE",AZ12)))</formula>
    </cfRule>
    <cfRule type="containsText" dxfId="61" priority="10" operator="containsText" text="RARA VEZ">
      <formula>NOT(ISERROR(SEARCH("RARA VEZ",AZ12)))</formula>
    </cfRule>
  </conditionalFormatting>
  <conditionalFormatting sqref="BB12:BB44">
    <cfRule type="containsText" dxfId="60" priority="12" operator="containsText" text="MODERADO">
      <formula>NOT(ISERROR(SEARCH("MODERADO",BB12)))</formula>
    </cfRule>
    <cfRule type="containsText" dxfId="59" priority="13" operator="containsText" text="MAYO">
      <formula>NOT(ISERROR(SEARCH("MAYO",BB12)))</formula>
    </cfRule>
    <cfRule type="containsText" dxfId="58" priority="14" operator="containsText" text="CATASTRÓFICO">
      <formula>NOT(ISERROR(SEARCH("CATASTRÓFICO",BB12)))</formula>
    </cfRule>
  </conditionalFormatting>
  <conditionalFormatting sqref="BD12:BD44">
    <cfRule type="containsText" dxfId="57" priority="58" operator="containsText" text="BAJO">
      <formula>NOT(ISERROR(SEARCH("BAJO",BD12)))</formula>
    </cfRule>
    <cfRule type="containsText" dxfId="56" priority="59" operator="containsText" text="MODERADO">
      <formula>NOT(ISERROR(SEARCH("MODERADO",BD12)))</formula>
    </cfRule>
    <cfRule type="containsText" dxfId="55" priority="60" operator="containsText" text="ALTO">
      <formula>NOT(ISERROR(SEARCH("ALTO",BD12)))</formula>
    </cfRule>
    <cfRule type="containsText" dxfId="54" priority="61" operator="containsText" text="EXTREMO">
      <formula>NOT(ISERROR(SEARCH("EXTREMO",BD12)))</formula>
    </cfRule>
  </conditionalFormatting>
  <dataValidations count="1">
    <dataValidation type="list" allowBlank="1" showInputMessage="1" showErrorMessage="1" sqref="AR45:AR1048576" xr:uid="{00000000-0002-0000-0400-000000000000}">
      <formula1>#REF!</formula1>
    </dataValidation>
  </dataValidations>
  <pageMargins left="0.23622047244094491" right="0.23622047244094491" top="0.74803149606299213" bottom="0.74803149606299213" header="0.31496062992125984" footer="0.31496062992125984"/>
  <pageSetup paperSize="5" scale="10" orientation="landscape" r:id="rId1"/>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0</xdr:col>
                <xdr:colOff>2000250</xdr:colOff>
                <xdr:row>1</xdr:row>
                <xdr:rowOff>95250</xdr:rowOff>
              </from>
              <to>
                <xdr:col>2</xdr:col>
                <xdr:colOff>123825</xdr:colOff>
                <xdr:row>4</xdr:row>
                <xdr:rowOff>457200</xdr:rowOff>
              </to>
            </anchor>
          </objectPr>
        </oleObject>
      </mc:Choice>
      <mc:Fallback>
        <oleObject progId="PBrush" shapeId="2049" r:id="rId4"/>
      </mc:Fallback>
    </mc:AlternateContent>
  </oleObjects>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400-000001000000}">
          <x14:formula1>
            <xm:f>'Fórmulas '!$AA$5:$AA$6</xm:f>
          </x14:formula1>
          <xm:sqref>G12:H44 L12:AD1048576 E12:E1048576</xm:sqref>
        </x14:dataValidation>
        <x14:dataValidation type="list" allowBlank="1" showInputMessage="1" showErrorMessage="1" xr:uid="{00000000-0002-0000-0400-000002000000}">
          <x14:formula1>
            <xm:f>'Fórmulas '!$Q$5:$Q$7</xm:f>
          </x14:formula1>
          <xm:sqref>AO12:AO1048576</xm:sqref>
        </x14:dataValidation>
        <x14:dataValidation type="list" allowBlank="1" showInputMessage="1" showErrorMessage="1" xr:uid="{00000000-0002-0000-0400-000003000000}">
          <x14:formula1>
            <xm:f>'Fórmulas '!$B$47:$B$67</xm:f>
          </x14:formula1>
          <xm:sqref>A12:A43</xm:sqref>
        </x14:dataValidation>
        <x14:dataValidation type="list" allowBlank="1" showInputMessage="1" showErrorMessage="1" xr:uid="{00000000-0002-0000-0400-000004000000}">
          <x14:formula1>
            <xm:f>$V$5:$V$7+'Fórmulas '!$AA$5:$AA$6</xm:f>
          </x14:formula1>
          <xm:sqref>F12:F44</xm:sqref>
        </x14:dataValidation>
        <x14:dataValidation type="list" allowBlank="1" showInputMessage="1" showErrorMessage="1" xr:uid="{00000000-0002-0000-0400-000005000000}">
          <x14:formula1>
            <xm:f>'Fórmulas '!$M$13</xm:f>
          </x14:formula1>
          <xm:sqref>I12:I44</xm:sqref>
        </x14:dataValidation>
        <x14:dataValidation type="list" allowBlank="1" showInputMessage="1" showErrorMessage="1" xr:uid="{00000000-0002-0000-0400-000006000000}">
          <x14:formula1>
            <xm:f>'Fórmulas '!$B$26:$B$30</xm:f>
          </x14:formula1>
          <xm:sqref>AF12:AF44</xm:sqref>
        </x14:dataValidation>
        <x14:dataValidation type="list" allowBlank="1" showInputMessage="1" showErrorMessage="1" xr:uid="{00000000-0002-0000-0400-000007000000}">
          <x14:formula1>
            <xm:f>'Fórmulas '!$BA$5:$BB$5</xm:f>
          </x14:formula1>
          <xm:sqref>AP12:AP43</xm:sqref>
        </x14:dataValidation>
        <x14:dataValidation type="list" allowBlank="1" showInputMessage="1" showErrorMessage="1" xr:uid="{00000000-0002-0000-0400-000008000000}">
          <x14:formula1>
            <xm:f>'Fórmulas '!$BA$6:$BB$6</xm:f>
          </x14:formula1>
          <xm:sqref>AQ12:AQ43</xm:sqref>
        </x14:dataValidation>
        <x14:dataValidation type="list" allowBlank="1" showInputMessage="1" showErrorMessage="1" xr:uid="{00000000-0002-0000-0400-000009000000}">
          <x14:formula1>
            <xm:f>'Fórmulas '!$BA$7:$BB$7</xm:f>
          </x14:formula1>
          <xm:sqref>AR12:AR43</xm:sqref>
        </x14:dataValidation>
        <x14:dataValidation type="list" allowBlank="1" showInputMessage="1" showErrorMessage="1" xr:uid="{00000000-0002-0000-0400-00000A000000}">
          <x14:formula1>
            <xm:f>'Fórmulas '!$BA$8:$BB$8</xm:f>
          </x14:formula1>
          <xm:sqref>AS12:AS43</xm:sqref>
        </x14:dataValidation>
        <x14:dataValidation type="list" allowBlank="1" showInputMessage="1" showErrorMessage="1" xr:uid="{00000000-0002-0000-0400-00000B000000}">
          <x14:formula1>
            <xm:f>'Fórmulas '!$BA$9:$BB$9</xm:f>
          </x14:formula1>
          <xm:sqref>AT12:AT43</xm:sqref>
        </x14:dataValidation>
        <x14:dataValidation type="list" allowBlank="1" showInputMessage="1" showErrorMessage="1" xr:uid="{00000000-0002-0000-0400-00000C000000}">
          <x14:formula1>
            <xm:f>'Fórmulas '!$BA$10:$BB$10</xm:f>
          </x14:formula1>
          <xm:sqref>AU12:AU43</xm:sqref>
        </x14:dataValidation>
        <x14:dataValidation type="list" allowBlank="1" showInputMessage="1" showErrorMessage="1" xr:uid="{00000000-0002-0000-0400-00000D000000}">
          <x14:formula1>
            <xm:f>'Fórmulas '!$BA$11:$BB$11</xm:f>
          </x14:formula1>
          <xm:sqref>AV12:AV43</xm:sqref>
        </x14:dataValidation>
        <x14:dataValidation type="list" allowBlank="1" showInputMessage="1" showErrorMessage="1" xr:uid="{00000000-0002-0000-0400-00000E000000}">
          <x14:formula1>
            <xm:f>'Fórmulas '!$Y$5:$Y$8</xm:f>
          </x14:formula1>
          <xm:sqref>BF12:BF43</xm:sqref>
        </x14:dataValidation>
        <x14:dataValidation type="list" allowBlank="1" showInputMessage="1" showErrorMessage="1" xr:uid="{00000000-0002-0000-0400-00000F000000}">
          <x14:formula1>
            <xm:f>'Fórmulas '!$B$47:$B$66</xm:f>
          </x14:formula1>
          <xm:sqref>A44:A1048576</xm:sqref>
        </x14:dataValidation>
        <x14:dataValidation type="list" allowBlank="1" showInputMessage="1" showErrorMessage="1" xr:uid="{00000000-0002-0000-0400-000010000000}">
          <x14:formula1>
            <xm:f>'Fórmulas '!$Q$10:$Q$11</xm:f>
          </x14:formula1>
          <xm:sqref>AN12:AN1048576</xm:sqref>
        </x14:dataValidation>
        <x14:dataValidation type="list" allowBlank="1" showInputMessage="1" showErrorMessage="1" xr:uid="{00000000-0002-0000-0400-000011000000}">
          <x14:formula1>
            <xm:f>'Fórmulas '!$Y$11:$Y$12</xm:f>
          </x14:formula1>
          <xm:sqref>BF44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B1:BM71"/>
  <sheetViews>
    <sheetView topLeftCell="G14" zoomScaleNormal="100" workbookViewId="0">
      <selection activeCell="H31" sqref="H31"/>
    </sheetView>
  </sheetViews>
  <sheetFormatPr defaultColWidth="11.42578125" defaultRowHeight="15"/>
  <cols>
    <col min="2" max="2" width="44.28515625" customWidth="1"/>
    <col min="3" max="3" width="25.5703125" customWidth="1"/>
    <col min="4" max="4" width="17.42578125" customWidth="1"/>
    <col min="5" max="5" width="14.85546875" bestFit="1" customWidth="1"/>
    <col min="6" max="6" width="29.28515625" customWidth="1"/>
    <col min="7" max="7" width="15.28515625" customWidth="1"/>
    <col min="11" max="11" width="13.5703125" customWidth="1"/>
    <col min="13" max="13" width="20.7109375" bestFit="1" customWidth="1"/>
    <col min="15" max="15" width="49.85546875" customWidth="1"/>
    <col min="17" max="17" width="24.7109375" bestFit="1" customWidth="1"/>
    <col min="18" max="18" width="24.7109375" customWidth="1"/>
    <col min="20" max="20" width="19.7109375" customWidth="1"/>
    <col min="25" max="25" width="37.140625" bestFit="1" customWidth="1"/>
    <col min="27" max="27" width="17" bestFit="1" customWidth="1"/>
    <col min="30" max="30" width="14" bestFit="1" customWidth="1"/>
    <col min="32" max="32" width="35.140625" bestFit="1" customWidth="1"/>
    <col min="34" max="34" width="20.28515625" customWidth="1"/>
    <col min="35" max="35" width="13.5703125" customWidth="1"/>
    <col min="36" max="36" width="13.140625" customWidth="1"/>
    <col min="37" max="37" width="20.140625" bestFit="1" customWidth="1"/>
    <col min="38" max="38" width="27.7109375" customWidth="1"/>
    <col min="39" max="39" width="32.140625" customWidth="1"/>
    <col min="40" max="40" width="26.140625" customWidth="1"/>
    <col min="41" max="41" width="18.7109375" customWidth="1"/>
    <col min="43" max="43" width="18.28515625" customWidth="1"/>
    <col min="44" max="44" width="16" customWidth="1"/>
    <col min="52" max="52" width="47.5703125" customWidth="1"/>
    <col min="63" max="63" width="13.7109375" customWidth="1"/>
  </cols>
  <sheetData>
    <row r="1" spans="2:65">
      <c r="O1" s="31" t="s">
        <v>20</v>
      </c>
    </row>
    <row r="2" spans="2:65">
      <c r="O2" s="10" t="s">
        <v>469</v>
      </c>
    </row>
    <row r="3" spans="2:65" ht="43.15" customHeight="1">
      <c r="B3" s="316" t="s">
        <v>1579</v>
      </c>
      <c r="C3" s="317"/>
      <c r="E3" s="316" t="s">
        <v>1580</v>
      </c>
      <c r="F3" s="317"/>
      <c r="H3" s="318" t="s">
        <v>1581</v>
      </c>
      <c r="I3" s="319"/>
      <c r="J3" s="319"/>
      <c r="K3" s="320"/>
      <c r="O3" s="10" t="s">
        <v>845</v>
      </c>
      <c r="T3" t="s">
        <v>1582</v>
      </c>
      <c r="AC3" s="323" t="s">
        <v>1583</v>
      </c>
      <c r="AD3" s="323"/>
      <c r="AE3" s="14"/>
      <c r="AH3" s="322" t="s">
        <v>1584</v>
      </c>
      <c r="AI3" s="322"/>
      <c r="AJ3" s="322"/>
      <c r="AL3" s="324" t="s">
        <v>1585</v>
      </c>
      <c r="AM3" s="324"/>
      <c r="AN3" s="324"/>
      <c r="AO3" s="324"/>
      <c r="AP3" s="324"/>
      <c r="AQ3" s="324"/>
      <c r="AR3" s="324"/>
      <c r="AT3" s="322" t="s">
        <v>1586</v>
      </c>
      <c r="AU3" s="322"/>
      <c r="AW3" s="323" t="s">
        <v>1587</v>
      </c>
      <c r="AX3" s="323"/>
      <c r="AZ3" s="316" t="s">
        <v>1588</v>
      </c>
      <c r="BA3" s="321"/>
      <c r="BB3" s="317"/>
      <c r="BF3" s="316" t="s">
        <v>28</v>
      </c>
      <c r="BG3" s="321"/>
      <c r="BH3" s="317"/>
      <c r="BK3" s="39" t="s">
        <v>14</v>
      </c>
      <c r="BL3" s="40"/>
      <c r="BM3" s="41"/>
    </row>
    <row r="4" spans="2:65" ht="28.9" customHeight="1">
      <c r="B4" s="31" t="s">
        <v>1589</v>
      </c>
      <c r="C4" s="31" t="s">
        <v>1590</v>
      </c>
      <c r="E4" s="31" t="s">
        <v>1589</v>
      </c>
      <c r="F4" s="31" t="s">
        <v>1590</v>
      </c>
      <c r="H4" s="31" t="s">
        <v>1591</v>
      </c>
      <c r="I4" s="31" t="s">
        <v>1592</v>
      </c>
      <c r="J4" s="31" t="s">
        <v>1593</v>
      </c>
      <c r="K4" s="31" t="s">
        <v>1594</v>
      </c>
      <c r="M4" s="31" t="s">
        <v>1595</v>
      </c>
      <c r="O4" s="10" t="s">
        <v>522</v>
      </c>
      <c r="Q4" s="31" t="s">
        <v>1596</v>
      </c>
      <c r="R4" s="38"/>
      <c r="T4" s="31" t="s">
        <v>42</v>
      </c>
      <c r="U4" s="31" t="s">
        <v>43</v>
      </c>
      <c r="V4" s="31" t="s">
        <v>44</v>
      </c>
      <c r="W4" s="31"/>
      <c r="Y4" s="31" t="s">
        <v>1597</v>
      </c>
      <c r="AA4" s="31" t="s">
        <v>1598</v>
      </c>
      <c r="AC4" s="31" t="s">
        <v>1599</v>
      </c>
      <c r="AD4" s="31" t="s">
        <v>1600</v>
      </c>
      <c r="AF4" s="31" t="s">
        <v>1601</v>
      </c>
      <c r="AH4" s="31" t="s">
        <v>1602</v>
      </c>
      <c r="AI4" s="31" t="s">
        <v>1603</v>
      </c>
      <c r="AJ4" s="31" t="s">
        <v>1604</v>
      </c>
      <c r="AL4" s="15" t="s">
        <v>1605</v>
      </c>
      <c r="AM4" s="15" t="s">
        <v>1606</v>
      </c>
      <c r="AN4" s="15" t="s">
        <v>1607</v>
      </c>
      <c r="AO4" s="15" t="s">
        <v>1608</v>
      </c>
      <c r="AP4" s="15" t="s">
        <v>1609</v>
      </c>
      <c r="AQ4" s="15" t="s">
        <v>1610</v>
      </c>
      <c r="AR4" s="15" t="s">
        <v>1611</v>
      </c>
      <c r="AT4" s="31" t="s">
        <v>1612</v>
      </c>
      <c r="AU4" s="31" t="s">
        <v>1613</v>
      </c>
      <c r="AW4" s="16" t="s">
        <v>1614</v>
      </c>
      <c r="AX4" s="16" t="s">
        <v>1589</v>
      </c>
      <c r="AZ4" s="31" t="s">
        <v>1612</v>
      </c>
      <c r="BA4" s="31" t="s">
        <v>1615</v>
      </c>
      <c r="BB4" s="31" t="s">
        <v>73</v>
      </c>
      <c r="BF4" t="s">
        <v>58</v>
      </c>
      <c r="BK4" t="s">
        <v>1616</v>
      </c>
    </row>
    <row r="5" spans="2:65">
      <c r="B5" s="10" t="s">
        <v>220</v>
      </c>
      <c r="C5" s="34">
        <v>0.2</v>
      </c>
      <c r="E5" s="10" t="s">
        <v>250</v>
      </c>
      <c r="F5" s="34">
        <v>0.2</v>
      </c>
      <c r="H5" s="34">
        <v>0.2</v>
      </c>
      <c r="I5" s="34">
        <v>0.2</v>
      </c>
      <c r="J5" s="17" t="str">
        <f>CONCATENATE(TEXT(H5,"0%"),TEXT(I5,"0%"))</f>
        <v>20%20%</v>
      </c>
      <c r="K5" s="35" t="s">
        <v>109</v>
      </c>
      <c r="M5" s="10" t="s">
        <v>1617</v>
      </c>
      <c r="O5" s="10" t="s">
        <v>93</v>
      </c>
      <c r="Q5" s="10" t="s">
        <v>66</v>
      </c>
      <c r="R5" s="34">
        <v>0.25</v>
      </c>
      <c r="T5" t="s">
        <v>106</v>
      </c>
      <c r="U5" t="s">
        <v>68</v>
      </c>
      <c r="V5" t="s">
        <v>69</v>
      </c>
      <c r="Y5" s="10" t="s">
        <v>1264</v>
      </c>
      <c r="AA5" s="10" t="s">
        <v>426</v>
      </c>
      <c r="AC5" s="10">
        <v>1</v>
      </c>
      <c r="AD5" s="10" t="s">
        <v>1618</v>
      </c>
      <c r="AF5" s="10" t="s">
        <v>1619</v>
      </c>
      <c r="AH5" s="10" t="str">
        <f>CONCATENATE(AH15,"+",AI15)</f>
        <v xml:space="preserve">Fuerte+Fuerte </v>
      </c>
      <c r="AI5" s="10" t="s">
        <v>1619</v>
      </c>
      <c r="AJ5" s="10">
        <v>100</v>
      </c>
      <c r="AL5" s="10" t="s">
        <v>1620</v>
      </c>
      <c r="AM5" s="10" t="s">
        <v>1621</v>
      </c>
      <c r="AN5" s="10" t="s">
        <v>1622</v>
      </c>
      <c r="AO5" s="10" t="s">
        <v>1623</v>
      </c>
      <c r="AP5" s="10" t="s">
        <v>1624</v>
      </c>
      <c r="AQ5" s="10" t="s">
        <v>1625</v>
      </c>
      <c r="AR5" s="10" t="s">
        <v>1626</v>
      </c>
      <c r="AT5" s="10" t="s">
        <v>1620</v>
      </c>
      <c r="AU5" s="10">
        <v>15</v>
      </c>
      <c r="AW5" s="19">
        <v>1</v>
      </c>
      <c r="AX5" s="9" t="s">
        <v>1260</v>
      </c>
      <c r="AZ5" s="10" t="s">
        <v>1230</v>
      </c>
      <c r="BA5" s="10">
        <v>15</v>
      </c>
      <c r="BB5" s="10">
        <v>0</v>
      </c>
      <c r="BF5" t="s">
        <v>219</v>
      </c>
      <c r="BK5" t="s">
        <v>1627</v>
      </c>
    </row>
    <row r="6" spans="2:65">
      <c r="B6" s="10" t="s">
        <v>107</v>
      </c>
      <c r="C6" s="34">
        <v>0.4</v>
      </c>
      <c r="E6" s="10" t="s">
        <v>108</v>
      </c>
      <c r="F6" s="34">
        <v>0.4</v>
      </c>
      <c r="H6" s="34">
        <v>0.2</v>
      </c>
      <c r="I6" s="34">
        <v>0.4</v>
      </c>
      <c r="J6" s="17" t="str">
        <f t="shared" ref="J6:J29" si="0">CONCATENATE(TEXT(H6,"0%"),TEXT(I6,"0%"))</f>
        <v>20%40%</v>
      </c>
      <c r="K6" s="35" t="s">
        <v>109</v>
      </c>
      <c r="M6" s="10" t="s">
        <v>1628</v>
      </c>
      <c r="O6" s="10" t="s">
        <v>130</v>
      </c>
      <c r="Q6" s="10" t="s">
        <v>265</v>
      </c>
      <c r="R6" s="34">
        <v>0.15</v>
      </c>
      <c r="T6" t="s">
        <v>67</v>
      </c>
      <c r="U6" t="s">
        <v>266</v>
      </c>
      <c r="V6" t="s">
        <v>633</v>
      </c>
      <c r="Y6" s="10" t="s">
        <v>72</v>
      </c>
      <c r="AA6" s="10" t="s">
        <v>73</v>
      </c>
      <c r="AC6" s="10">
        <v>2</v>
      </c>
      <c r="AD6" s="10" t="s">
        <v>1618</v>
      </c>
      <c r="AF6" s="10" t="s">
        <v>101</v>
      </c>
      <c r="AH6" s="10" t="str">
        <f t="shared" ref="AH6:AH13" si="1">CONCATENATE(AH16,"+",AI16)</f>
        <v xml:space="preserve">Fuerte+Moderado </v>
      </c>
      <c r="AI6" s="10" t="s">
        <v>101</v>
      </c>
      <c r="AJ6" s="10">
        <v>50</v>
      </c>
      <c r="AL6" s="10" t="s">
        <v>1629</v>
      </c>
      <c r="AM6" s="10" t="s">
        <v>1630</v>
      </c>
      <c r="AN6" s="10" t="s">
        <v>1631</v>
      </c>
      <c r="AO6" s="10" t="s">
        <v>1632</v>
      </c>
      <c r="AP6" s="10" t="s">
        <v>1633</v>
      </c>
      <c r="AQ6" s="10" t="s">
        <v>1634</v>
      </c>
      <c r="AR6" s="10" t="s">
        <v>1635</v>
      </c>
      <c r="AT6" s="10" t="s">
        <v>1629</v>
      </c>
      <c r="AU6" s="10">
        <v>0</v>
      </c>
      <c r="AW6" s="19">
        <v>2</v>
      </c>
      <c r="AX6" s="9" t="s">
        <v>1275</v>
      </c>
      <c r="AZ6" s="10" t="s">
        <v>1231</v>
      </c>
      <c r="BA6" s="10">
        <v>5</v>
      </c>
      <c r="BB6" s="10">
        <v>0</v>
      </c>
      <c r="BF6" t="s">
        <v>1636</v>
      </c>
      <c r="BK6" t="s">
        <v>1637</v>
      </c>
    </row>
    <row r="7" spans="2:65">
      <c r="B7" s="10" t="s">
        <v>100</v>
      </c>
      <c r="C7" s="34">
        <v>0.6</v>
      </c>
      <c r="E7" s="10" t="s">
        <v>101</v>
      </c>
      <c r="F7" s="34">
        <v>0.6</v>
      </c>
      <c r="H7" s="34">
        <v>0.2</v>
      </c>
      <c r="I7" s="34">
        <v>0.6</v>
      </c>
      <c r="J7" s="17" t="str">
        <f t="shared" si="0"/>
        <v>20%60%</v>
      </c>
      <c r="K7" s="36" t="s">
        <v>102</v>
      </c>
      <c r="M7" s="10" t="s">
        <v>1638</v>
      </c>
      <c r="O7" s="10" t="s">
        <v>1639</v>
      </c>
      <c r="Q7" s="10" t="s">
        <v>382</v>
      </c>
      <c r="R7" s="34">
        <v>0.1</v>
      </c>
      <c r="Y7" s="10" t="s">
        <v>813</v>
      </c>
      <c r="AA7" s="10" t="s">
        <v>311</v>
      </c>
      <c r="AC7" s="10">
        <v>3</v>
      </c>
      <c r="AD7" s="10" t="s">
        <v>1618</v>
      </c>
      <c r="AF7" s="10" t="s">
        <v>1640</v>
      </c>
      <c r="AH7" s="10" t="str">
        <f t="shared" si="1"/>
        <v xml:space="preserve">Fuerte+Débil </v>
      </c>
      <c r="AI7" s="10" t="s">
        <v>1640</v>
      </c>
      <c r="AJ7" s="10">
        <v>0</v>
      </c>
      <c r="AO7" s="10" t="s">
        <v>1641</v>
      </c>
      <c r="AR7" s="10" t="s">
        <v>1642</v>
      </c>
      <c r="AT7" s="10" t="s">
        <v>1621</v>
      </c>
      <c r="AU7" s="10">
        <v>15</v>
      </c>
      <c r="AW7" s="19">
        <v>3</v>
      </c>
      <c r="AX7" s="9" t="s">
        <v>1242</v>
      </c>
      <c r="AZ7" s="10" t="s">
        <v>1232</v>
      </c>
      <c r="BA7" s="10">
        <v>15</v>
      </c>
      <c r="BB7" s="10">
        <v>0</v>
      </c>
      <c r="BF7" t="s">
        <v>149</v>
      </c>
    </row>
    <row r="8" spans="2:65">
      <c r="B8" s="10" t="s">
        <v>59</v>
      </c>
      <c r="C8" s="34">
        <v>0.8</v>
      </c>
      <c r="E8" s="10" t="s">
        <v>60</v>
      </c>
      <c r="F8" s="34">
        <v>0.8</v>
      </c>
      <c r="H8" s="34">
        <v>0.2</v>
      </c>
      <c r="I8" s="34">
        <v>0.8</v>
      </c>
      <c r="J8" s="17" t="str">
        <f t="shared" si="0"/>
        <v>20%80%</v>
      </c>
      <c r="K8" s="20" t="s">
        <v>71</v>
      </c>
      <c r="M8" s="10" t="s">
        <v>1643</v>
      </c>
      <c r="O8" s="10" t="s">
        <v>1284</v>
      </c>
      <c r="Y8" s="10" t="s">
        <v>1399</v>
      </c>
      <c r="AC8" s="10">
        <v>4</v>
      </c>
      <c r="AD8" s="10" t="s">
        <v>1618</v>
      </c>
      <c r="AH8" s="10" t="str">
        <f t="shared" si="1"/>
        <v xml:space="preserve">Moderado+Fuerte </v>
      </c>
      <c r="AI8" s="10" t="s">
        <v>101</v>
      </c>
      <c r="AJ8" s="10">
        <v>50</v>
      </c>
      <c r="AT8" s="10" t="s">
        <v>1630</v>
      </c>
      <c r="AU8" s="10">
        <v>0</v>
      </c>
      <c r="AW8" s="19">
        <v>4</v>
      </c>
      <c r="AX8" s="9" t="s">
        <v>1644</v>
      </c>
      <c r="AZ8" s="10" t="s">
        <v>1233</v>
      </c>
      <c r="BA8" s="10">
        <v>10</v>
      </c>
      <c r="BB8" s="10">
        <v>0</v>
      </c>
      <c r="BF8" t="s">
        <v>1645</v>
      </c>
    </row>
    <row r="9" spans="2:65">
      <c r="B9" s="10" t="s">
        <v>1646</v>
      </c>
      <c r="C9" s="34">
        <v>1</v>
      </c>
      <c r="E9" s="10" t="s">
        <v>261</v>
      </c>
      <c r="F9" s="34">
        <v>1</v>
      </c>
      <c r="H9" s="34">
        <v>0.2</v>
      </c>
      <c r="I9" s="34">
        <v>1</v>
      </c>
      <c r="J9" s="17" t="str">
        <f t="shared" si="0"/>
        <v>20%100%</v>
      </c>
      <c r="K9" s="37" t="s">
        <v>224</v>
      </c>
      <c r="M9" s="10" t="s">
        <v>1647</v>
      </c>
      <c r="O9" s="10" t="s">
        <v>373</v>
      </c>
      <c r="Q9" s="31" t="s">
        <v>1648</v>
      </c>
      <c r="R9" s="31"/>
      <c r="AC9" s="10">
        <v>5</v>
      </c>
      <c r="AD9" s="10" t="s">
        <v>1618</v>
      </c>
      <c r="AH9" s="10" t="str">
        <f t="shared" si="1"/>
        <v xml:space="preserve">Moderado+Moderado </v>
      </c>
      <c r="AI9" s="10" t="s">
        <v>101</v>
      </c>
      <c r="AJ9" s="10">
        <v>50</v>
      </c>
      <c r="AT9" s="10" t="s">
        <v>1622</v>
      </c>
      <c r="AU9" s="10">
        <v>15</v>
      </c>
      <c r="AW9" s="19">
        <v>5</v>
      </c>
      <c r="AX9" s="9" t="s">
        <v>1649</v>
      </c>
      <c r="AZ9" s="10" t="s">
        <v>1234</v>
      </c>
      <c r="BA9" s="10">
        <v>15</v>
      </c>
      <c r="BB9" s="10">
        <v>0</v>
      </c>
      <c r="BF9" t="s">
        <v>651</v>
      </c>
    </row>
    <row r="10" spans="2:65">
      <c r="H10" s="34">
        <v>0.4</v>
      </c>
      <c r="I10" s="34">
        <v>0.2</v>
      </c>
      <c r="J10" s="17" t="str">
        <f t="shared" si="0"/>
        <v>40%20%</v>
      </c>
      <c r="K10" s="18" t="s">
        <v>109</v>
      </c>
      <c r="M10" s="10" t="s">
        <v>1650</v>
      </c>
      <c r="O10" s="10" t="s">
        <v>200</v>
      </c>
      <c r="Q10" s="10" t="s">
        <v>65</v>
      </c>
      <c r="R10" s="34">
        <v>0.25</v>
      </c>
      <c r="Y10" s="31" t="s">
        <v>1651</v>
      </c>
      <c r="AC10" s="10">
        <v>6</v>
      </c>
      <c r="AD10" s="10" t="s">
        <v>1652</v>
      </c>
      <c r="AH10" s="10" t="str">
        <f t="shared" si="1"/>
        <v xml:space="preserve">Moderado+Débil </v>
      </c>
      <c r="AI10" s="10" t="s">
        <v>1640</v>
      </c>
      <c r="AJ10" s="10">
        <v>0</v>
      </c>
      <c r="AT10" s="10" t="s">
        <v>1631</v>
      </c>
      <c r="AU10" s="10">
        <v>0</v>
      </c>
      <c r="AZ10" s="10" t="s">
        <v>1235</v>
      </c>
      <c r="BA10" s="10">
        <v>10</v>
      </c>
      <c r="BB10" s="10">
        <v>0</v>
      </c>
      <c r="BF10" t="s">
        <v>665</v>
      </c>
    </row>
    <row r="11" spans="2:65" ht="30">
      <c r="H11" s="34">
        <v>0.4</v>
      </c>
      <c r="I11" s="34">
        <v>0.4</v>
      </c>
      <c r="J11" s="17" t="str">
        <f t="shared" si="0"/>
        <v>40%40%</v>
      </c>
      <c r="K11" s="36" t="s">
        <v>102</v>
      </c>
      <c r="M11" s="10" t="s">
        <v>1653</v>
      </c>
      <c r="O11" s="10" t="s">
        <v>1654</v>
      </c>
      <c r="Q11" s="10" t="s">
        <v>324</v>
      </c>
      <c r="R11" s="34">
        <v>0.15</v>
      </c>
      <c r="Y11" s="10" t="s">
        <v>72</v>
      </c>
      <c r="AC11" s="10">
        <v>7</v>
      </c>
      <c r="AD11" s="10" t="s">
        <v>1652</v>
      </c>
      <c r="AH11" s="10" t="str">
        <f t="shared" si="1"/>
        <v xml:space="preserve">Débil+Fuerte </v>
      </c>
      <c r="AI11" s="10" t="s">
        <v>1640</v>
      </c>
      <c r="AJ11" s="10">
        <v>0</v>
      </c>
      <c r="AT11" s="10" t="s">
        <v>1623</v>
      </c>
      <c r="AU11" s="10">
        <v>15</v>
      </c>
      <c r="AZ11" s="21" t="s">
        <v>1655</v>
      </c>
      <c r="BA11" s="10">
        <v>30</v>
      </c>
      <c r="BB11" s="10">
        <v>0</v>
      </c>
    </row>
    <row r="12" spans="2:65">
      <c r="H12" s="34">
        <v>0.4</v>
      </c>
      <c r="I12" s="34">
        <v>0.6</v>
      </c>
      <c r="J12" s="17" t="str">
        <f t="shared" si="0"/>
        <v>40%60%</v>
      </c>
      <c r="K12" s="36" t="s">
        <v>102</v>
      </c>
      <c r="M12" s="10" t="s">
        <v>1656</v>
      </c>
      <c r="O12" s="10" t="s">
        <v>1657</v>
      </c>
      <c r="Q12" s="10"/>
      <c r="R12" s="10"/>
      <c r="Y12" s="10" t="s">
        <v>1658</v>
      </c>
      <c r="AC12" s="10">
        <v>8</v>
      </c>
      <c r="AD12" s="10" t="s">
        <v>1652</v>
      </c>
      <c r="AH12" s="10" t="str">
        <f t="shared" si="1"/>
        <v xml:space="preserve">Débil+Moderado </v>
      </c>
      <c r="AI12" s="10" t="s">
        <v>1640</v>
      </c>
      <c r="AJ12" s="10">
        <v>0</v>
      </c>
      <c r="AT12" s="10" t="s">
        <v>1632</v>
      </c>
      <c r="AU12" s="10">
        <v>10</v>
      </c>
    </row>
    <row r="13" spans="2:65">
      <c r="B13" t="s">
        <v>1659</v>
      </c>
      <c r="H13" s="34">
        <v>0.4</v>
      </c>
      <c r="I13" s="34">
        <v>0.8</v>
      </c>
      <c r="J13" s="17" t="str">
        <f t="shared" si="0"/>
        <v>40%80%</v>
      </c>
      <c r="K13" s="20" t="s">
        <v>61</v>
      </c>
      <c r="M13" s="10" t="s">
        <v>1239</v>
      </c>
      <c r="O13" s="10" t="s">
        <v>1128</v>
      </c>
      <c r="Q13" s="10"/>
      <c r="AC13" s="10">
        <v>9</v>
      </c>
      <c r="AD13" s="10" t="s">
        <v>1652</v>
      </c>
      <c r="AH13" s="10" t="str">
        <f t="shared" si="1"/>
        <v xml:space="preserve">Débil+Débil </v>
      </c>
      <c r="AI13" s="10" t="s">
        <v>1640</v>
      </c>
      <c r="AJ13" s="10">
        <v>0</v>
      </c>
      <c r="AT13" s="10" t="s">
        <v>1641</v>
      </c>
      <c r="AU13" s="10">
        <v>0</v>
      </c>
    </row>
    <row r="14" spans="2:65">
      <c r="B14" t="s">
        <v>104</v>
      </c>
      <c r="E14" s="316" t="s">
        <v>1579</v>
      </c>
      <c r="F14" s="317"/>
      <c r="H14" s="34">
        <v>0.4</v>
      </c>
      <c r="I14" s="34">
        <v>1</v>
      </c>
      <c r="J14" s="17" t="str">
        <f t="shared" si="0"/>
        <v>40%100%</v>
      </c>
      <c r="K14" s="18" t="s">
        <v>224</v>
      </c>
      <c r="M14" s="10" t="s">
        <v>1660</v>
      </c>
      <c r="O14" s="10" t="s">
        <v>1022</v>
      </c>
      <c r="AC14" s="10">
        <v>10</v>
      </c>
      <c r="AD14" s="10" t="s">
        <v>1652</v>
      </c>
      <c r="AK14" s="31" t="s">
        <v>1602</v>
      </c>
      <c r="AL14" s="31" t="s">
        <v>1603</v>
      </c>
      <c r="AM14" s="31" t="s">
        <v>1604</v>
      </c>
      <c r="AT14" s="10" t="s">
        <v>1624</v>
      </c>
      <c r="AU14" s="10">
        <v>15</v>
      </c>
      <c r="BC14">
        <v>10</v>
      </c>
      <c r="BD14">
        <v>15</v>
      </c>
      <c r="BE14">
        <v>5</v>
      </c>
      <c r="BF14">
        <v>30</v>
      </c>
    </row>
    <row r="15" spans="2:65">
      <c r="B15" t="s">
        <v>1661</v>
      </c>
      <c r="E15" s="31" t="s">
        <v>1590</v>
      </c>
      <c r="F15" s="31" t="s">
        <v>1589</v>
      </c>
      <c r="H15" s="34">
        <v>0.6</v>
      </c>
      <c r="I15" s="34">
        <v>0.2</v>
      </c>
      <c r="J15" s="17" t="str">
        <f t="shared" si="0"/>
        <v>60%20%</v>
      </c>
      <c r="K15" s="18" t="s">
        <v>102</v>
      </c>
      <c r="M15" s="22" t="s">
        <v>1662</v>
      </c>
      <c r="O15" s="10" t="s">
        <v>845</v>
      </c>
      <c r="AC15" s="10">
        <v>11</v>
      </c>
      <c r="AD15" s="10" t="s">
        <v>1652</v>
      </c>
      <c r="AH15" s="10" t="s">
        <v>1663</v>
      </c>
      <c r="AI15" s="10" t="s">
        <v>1619</v>
      </c>
      <c r="AJ15" s="10" t="s">
        <v>1663</v>
      </c>
      <c r="AK15" s="10" t="str">
        <f>CONCATENATE(AH15,"+",AI15)</f>
        <v xml:space="preserve">Fuerte+Fuerte </v>
      </c>
      <c r="AL15" s="10" t="s">
        <v>1663</v>
      </c>
      <c r="AM15" s="10">
        <v>100</v>
      </c>
      <c r="AT15" s="10" t="s">
        <v>1633</v>
      </c>
      <c r="AU15" s="10">
        <v>0</v>
      </c>
      <c r="AZ15" t="s">
        <v>1664</v>
      </c>
      <c r="BA15" t="s">
        <v>1665</v>
      </c>
      <c r="BC15">
        <v>0</v>
      </c>
      <c r="BD15">
        <v>0</v>
      </c>
      <c r="BE15">
        <v>0</v>
      </c>
      <c r="BF15">
        <v>0</v>
      </c>
    </row>
    <row r="16" spans="2:65">
      <c r="B16" t="s">
        <v>811</v>
      </c>
      <c r="E16" s="34">
        <v>0.2</v>
      </c>
      <c r="F16" s="10" t="s">
        <v>223</v>
      </c>
      <c r="H16" s="34">
        <v>0.6</v>
      </c>
      <c r="I16" s="34">
        <v>0.4</v>
      </c>
      <c r="J16" s="17" t="str">
        <f t="shared" si="0"/>
        <v>60%40%</v>
      </c>
      <c r="K16" s="18" t="s">
        <v>102</v>
      </c>
      <c r="O16" s="10" t="s">
        <v>548</v>
      </c>
      <c r="Y16" s="31" t="s">
        <v>1666</v>
      </c>
      <c r="AC16" s="10">
        <v>12</v>
      </c>
      <c r="AD16" s="10" t="s">
        <v>1667</v>
      </c>
      <c r="AH16" s="10" t="s">
        <v>1663</v>
      </c>
      <c r="AI16" s="10" t="s">
        <v>101</v>
      </c>
      <c r="AJ16" s="10" t="s">
        <v>101</v>
      </c>
      <c r="AK16" s="10" t="str">
        <f t="shared" ref="AK16:AK23" si="2">CONCATENATE(AH16,"+",AI16)</f>
        <v xml:space="preserve">Fuerte+Moderado </v>
      </c>
      <c r="AL16" s="10" t="s">
        <v>101</v>
      </c>
      <c r="AM16" s="10">
        <v>50</v>
      </c>
      <c r="AT16" s="10" t="s">
        <v>1625</v>
      </c>
      <c r="AU16" s="10">
        <v>15</v>
      </c>
      <c r="AZ16" t="s">
        <v>1668</v>
      </c>
      <c r="BA16">
        <v>0</v>
      </c>
    </row>
    <row r="17" spans="2:53">
      <c r="B17" t="s">
        <v>1669</v>
      </c>
      <c r="E17" s="34">
        <v>0.4</v>
      </c>
      <c r="F17" s="10" t="s">
        <v>107</v>
      </c>
      <c r="H17" s="34">
        <v>0.6</v>
      </c>
      <c r="I17" s="34">
        <v>0.6</v>
      </c>
      <c r="J17" s="17" t="str">
        <f t="shared" si="0"/>
        <v>60%60%</v>
      </c>
      <c r="K17" s="18" t="s">
        <v>102</v>
      </c>
      <c r="O17" s="10" t="s">
        <v>880</v>
      </c>
      <c r="Y17" s="10" t="s">
        <v>57</v>
      </c>
      <c r="AC17" s="10">
        <v>13</v>
      </c>
      <c r="AD17" s="10" t="s">
        <v>1667</v>
      </c>
      <c r="AH17" s="10" t="s">
        <v>1663</v>
      </c>
      <c r="AI17" s="10" t="s">
        <v>1640</v>
      </c>
      <c r="AJ17" s="10" t="s">
        <v>1640</v>
      </c>
      <c r="AK17" s="10" t="str">
        <f t="shared" si="2"/>
        <v xml:space="preserve">Fuerte+Débil </v>
      </c>
      <c r="AL17" s="10" t="s">
        <v>1640</v>
      </c>
      <c r="AM17" s="10">
        <v>0</v>
      </c>
      <c r="AT17" s="10" t="s">
        <v>1634</v>
      </c>
      <c r="AU17" s="10">
        <v>0</v>
      </c>
      <c r="AZ17" t="s">
        <v>1670</v>
      </c>
      <c r="BA17">
        <v>1</v>
      </c>
    </row>
    <row r="18" spans="2:53">
      <c r="B18" t="s">
        <v>263</v>
      </c>
      <c r="E18" s="34">
        <v>0.6</v>
      </c>
      <c r="F18" s="10" t="s">
        <v>100</v>
      </c>
      <c r="H18" s="34">
        <v>0.6</v>
      </c>
      <c r="I18" s="34">
        <v>0.8</v>
      </c>
      <c r="J18" s="17" t="str">
        <f t="shared" si="0"/>
        <v>60%80%</v>
      </c>
      <c r="K18" s="18" t="s">
        <v>71</v>
      </c>
      <c r="O18" s="10" t="s">
        <v>803</v>
      </c>
      <c r="Y18" s="10" t="s">
        <v>555</v>
      </c>
      <c r="AC18" s="10">
        <v>14</v>
      </c>
      <c r="AD18" s="10" t="s">
        <v>1667</v>
      </c>
      <c r="AH18" s="10" t="s">
        <v>1671</v>
      </c>
      <c r="AI18" s="10" t="s">
        <v>1619</v>
      </c>
      <c r="AJ18" s="10" t="s">
        <v>101</v>
      </c>
      <c r="AK18" s="10" t="str">
        <f t="shared" si="2"/>
        <v xml:space="preserve">Moderado+Fuerte </v>
      </c>
      <c r="AL18" s="10" t="s">
        <v>101</v>
      </c>
      <c r="AM18" s="10">
        <v>50</v>
      </c>
      <c r="AT18" s="10" t="s">
        <v>1626</v>
      </c>
      <c r="AU18" s="10">
        <v>10</v>
      </c>
      <c r="AZ18" t="s">
        <v>1672</v>
      </c>
      <c r="BA18">
        <v>2</v>
      </c>
    </row>
    <row r="19" spans="2:53">
      <c r="B19" t="s">
        <v>1369</v>
      </c>
      <c r="E19" s="34">
        <v>0.8</v>
      </c>
      <c r="F19" s="10" t="s">
        <v>1673</v>
      </c>
      <c r="H19" s="34">
        <v>0.6</v>
      </c>
      <c r="I19" s="34">
        <v>1</v>
      </c>
      <c r="J19" s="17" t="str">
        <f t="shared" si="0"/>
        <v>60%100%</v>
      </c>
      <c r="K19" s="18" t="s">
        <v>224</v>
      </c>
      <c r="O19" s="10" t="s">
        <v>674</v>
      </c>
      <c r="Y19" s="10"/>
      <c r="AC19" s="10">
        <v>15</v>
      </c>
      <c r="AD19" s="10" t="s">
        <v>1667</v>
      </c>
      <c r="AH19" s="10" t="s">
        <v>1671</v>
      </c>
      <c r="AI19" s="10" t="s">
        <v>101</v>
      </c>
      <c r="AJ19" s="10" t="s">
        <v>101</v>
      </c>
      <c r="AK19" s="10" t="str">
        <f t="shared" si="2"/>
        <v xml:space="preserve">Moderado+Moderado </v>
      </c>
      <c r="AL19" s="10" t="s">
        <v>101</v>
      </c>
      <c r="AM19" s="10">
        <v>50</v>
      </c>
      <c r="AT19" s="10" t="s">
        <v>1635</v>
      </c>
      <c r="AU19" s="10">
        <v>5</v>
      </c>
    </row>
    <row r="20" spans="2:53">
      <c r="B20" t="s">
        <v>1674</v>
      </c>
      <c r="E20" s="34">
        <v>1</v>
      </c>
      <c r="F20" s="10" t="s">
        <v>1675</v>
      </c>
      <c r="H20" s="34">
        <v>0.8</v>
      </c>
      <c r="I20" s="34">
        <v>0.2</v>
      </c>
      <c r="J20" s="17" t="str">
        <f t="shared" si="0"/>
        <v>80%20%</v>
      </c>
      <c r="K20" s="18" t="s">
        <v>102</v>
      </c>
      <c r="O20" s="10" t="s">
        <v>623</v>
      </c>
      <c r="Y20" s="10"/>
      <c r="AC20" s="10">
        <v>16</v>
      </c>
      <c r="AD20" s="10" t="s">
        <v>1667</v>
      </c>
      <c r="AH20" s="10" t="s">
        <v>1671</v>
      </c>
      <c r="AI20" s="10" t="s">
        <v>1640</v>
      </c>
      <c r="AJ20" s="10" t="s">
        <v>1640</v>
      </c>
      <c r="AK20" s="10" t="str">
        <f t="shared" si="2"/>
        <v xml:space="preserve">Moderado+Débil </v>
      </c>
      <c r="AL20" s="10" t="s">
        <v>1640</v>
      </c>
      <c r="AM20" s="10">
        <v>0</v>
      </c>
      <c r="AT20" s="10" t="s">
        <v>1642</v>
      </c>
      <c r="AU20" s="10">
        <v>0</v>
      </c>
    </row>
    <row r="21" spans="2:53">
      <c r="B21" t="s">
        <v>409</v>
      </c>
      <c r="H21" s="34">
        <v>0.8</v>
      </c>
      <c r="I21" s="34">
        <v>0.4</v>
      </c>
      <c r="J21" s="17" t="str">
        <f t="shared" si="0"/>
        <v>80%40%</v>
      </c>
      <c r="K21" s="18" t="s">
        <v>102</v>
      </c>
      <c r="O21" s="10" t="s">
        <v>1676</v>
      </c>
      <c r="Y21" s="10"/>
      <c r="AC21" s="10">
        <v>17</v>
      </c>
      <c r="AD21" s="10" t="s">
        <v>1667</v>
      </c>
      <c r="AH21" s="10" t="s">
        <v>1677</v>
      </c>
      <c r="AI21" s="10" t="s">
        <v>1619</v>
      </c>
      <c r="AJ21" s="10" t="s">
        <v>1640</v>
      </c>
      <c r="AK21" s="10" t="str">
        <f t="shared" si="2"/>
        <v xml:space="preserve">Débil+Fuerte </v>
      </c>
      <c r="AL21" s="10" t="s">
        <v>1640</v>
      </c>
      <c r="AM21" s="10">
        <v>0</v>
      </c>
      <c r="AT21" s="1"/>
      <c r="AU21" s="1"/>
    </row>
    <row r="22" spans="2:53">
      <c r="B22" t="s">
        <v>1168</v>
      </c>
      <c r="H22" s="34">
        <v>0.8</v>
      </c>
      <c r="I22" s="34">
        <v>0.6</v>
      </c>
      <c r="J22" s="17" t="str">
        <f t="shared" si="0"/>
        <v>80%60%</v>
      </c>
      <c r="K22" s="20" t="s">
        <v>61</v>
      </c>
      <c r="O22" s="10" t="s">
        <v>1678</v>
      </c>
      <c r="AC22" s="10">
        <v>18</v>
      </c>
      <c r="AD22" s="10" t="s">
        <v>1667</v>
      </c>
      <c r="AH22" s="10" t="s">
        <v>1677</v>
      </c>
      <c r="AI22" s="10" t="s">
        <v>101</v>
      </c>
      <c r="AJ22" s="10" t="s">
        <v>1640</v>
      </c>
      <c r="AK22" s="10" t="str">
        <f t="shared" si="2"/>
        <v xml:space="preserve">Débil+Moderado </v>
      </c>
      <c r="AL22" s="10" t="s">
        <v>1640</v>
      </c>
      <c r="AM22" s="10">
        <v>0</v>
      </c>
      <c r="AT22" s="1"/>
      <c r="AU22" s="1"/>
    </row>
    <row r="23" spans="2:53">
      <c r="H23" s="34">
        <v>0.8</v>
      </c>
      <c r="I23" s="34">
        <v>0.8</v>
      </c>
      <c r="J23" s="17" t="str">
        <f t="shared" si="0"/>
        <v>80%80%</v>
      </c>
      <c r="K23" s="18" t="s">
        <v>61</v>
      </c>
      <c r="O23" s="10" t="s">
        <v>1679</v>
      </c>
      <c r="AC23" s="10">
        <v>19</v>
      </c>
      <c r="AD23" s="10" t="s">
        <v>1667</v>
      </c>
      <c r="AH23" s="10" t="s">
        <v>1677</v>
      </c>
      <c r="AI23" s="10" t="s">
        <v>1640</v>
      </c>
      <c r="AJ23" s="10" t="s">
        <v>1640</v>
      </c>
      <c r="AK23" s="10" t="str">
        <f t="shared" si="2"/>
        <v xml:space="preserve">Débil+Débil </v>
      </c>
      <c r="AL23" s="10" t="s">
        <v>1640</v>
      </c>
      <c r="AM23" s="10">
        <v>0</v>
      </c>
    </row>
    <row r="24" spans="2:53">
      <c r="B24" s="316" t="s">
        <v>1680</v>
      </c>
      <c r="C24" s="317"/>
      <c r="E24" s="316" t="s">
        <v>1580</v>
      </c>
      <c r="F24" s="317"/>
      <c r="H24" s="34">
        <v>0.8</v>
      </c>
      <c r="I24" s="34">
        <v>1</v>
      </c>
      <c r="J24" s="17" t="str">
        <f t="shared" si="0"/>
        <v>80%100%</v>
      </c>
      <c r="K24" s="18" t="s">
        <v>224</v>
      </c>
      <c r="O24" s="10" t="s">
        <v>1681</v>
      </c>
    </row>
    <row r="25" spans="2:53">
      <c r="B25" s="31" t="s">
        <v>1589</v>
      </c>
      <c r="C25" s="31" t="s">
        <v>1590</v>
      </c>
      <c r="E25" s="31" t="s">
        <v>1589</v>
      </c>
      <c r="F25" s="31" t="s">
        <v>1590</v>
      </c>
      <c r="H25" s="34">
        <v>1</v>
      </c>
      <c r="I25" s="34">
        <v>0.2</v>
      </c>
      <c r="J25" s="17" t="str">
        <f t="shared" si="0"/>
        <v>100%20%</v>
      </c>
      <c r="K25" s="20" t="s">
        <v>61</v>
      </c>
      <c r="O25" s="10" t="s">
        <v>1682</v>
      </c>
    </row>
    <row r="26" spans="2:53">
      <c r="B26" s="10" t="s">
        <v>1260</v>
      </c>
      <c r="C26" s="10">
        <v>1</v>
      </c>
      <c r="E26" s="10" t="s">
        <v>1683</v>
      </c>
      <c r="F26" s="10">
        <v>1</v>
      </c>
      <c r="H26" s="34">
        <v>1</v>
      </c>
      <c r="I26" s="34">
        <v>0.4</v>
      </c>
      <c r="J26" s="17" t="str">
        <f t="shared" si="0"/>
        <v>100%40%</v>
      </c>
      <c r="K26" s="20" t="s">
        <v>61</v>
      </c>
      <c r="O26" s="10" t="s">
        <v>1684</v>
      </c>
    </row>
    <row r="27" spans="2:53">
      <c r="B27" s="10" t="s">
        <v>1275</v>
      </c>
      <c r="C27" s="10">
        <v>2</v>
      </c>
      <c r="E27" s="10" t="s">
        <v>1685</v>
      </c>
      <c r="F27" s="10">
        <v>2</v>
      </c>
      <c r="H27" s="34">
        <v>1</v>
      </c>
      <c r="I27" s="34">
        <v>0.6</v>
      </c>
      <c r="J27" s="17" t="str">
        <f t="shared" si="0"/>
        <v>100%60%</v>
      </c>
      <c r="K27" s="20" t="s">
        <v>71</v>
      </c>
      <c r="O27" s="21" t="s">
        <v>1686</v>
      </c>
    </row>
    <row r="28" spans="2:53">
      <c r="B28" s="113" t="s">
        <v>1242</v>
      </c>
      <c r="C28" s="10">
        <v>3</v>
      </c>
      <c r="E28" s="10" t="s">
        <v>102</v>
      </c>
      <c r="F28" s="10">
        <v>3</v>
      </c>
      <c r="H28" s="34">
        <v>1</v>
      </c>
      <c r="I28" s="34">
        <v>0.8</v>
      </c>
      <c r="J28" s="17" t="str">
        <f t="shared" si="0"/>
        <v>100%80%</v>
      </c>
      <c r="K28" s="20" t="s">
        <v>61</v>
      </c>
      <c r="O28" s="22" t="s">
        <v>1687</v>
      </c>
    </row>
    <row r="29" spans="2:53">
      <c r="B29" s="113" t="s">
        <v>1288</v>
      </c>
      <c r="C29" s="10">
        <v>4</v>
      </c>
      <c r="E29" s="10" t="s">
        <v>1652</v>
      </c>
      <c r="F29" s="10">
        <v>4</v>
      </c>
      <c r="H29" s="34">
        <v>1</v>
      </c>
      <c r="I29" s="34">
        <v>1</v>
      </c>
      <c r="J29" s="17" t="str">
        <f t="shared" si="0"/>
        <v>100%100%</v>
      </c>
      <c r="K29" s="18" t="s">
        <v>224</v>
      </c>
    </row>
    <row r="30" spans="2:53">
      <c r="B30" s="10" t="s">
        <v>1649</v>
      </c>
      <c r="C30" s="10">
        <v>5</v>
      </c>
      <c r="E30" s="10" t="s">
        <v>1688</v>
      </c>
      <c r="F30" s="10">
        <v>5</v>
      </c>
    </row>
    <row r="31" spans="2:53" ht="15.75" thickBot="1"/>
    <row r="32" spans="2:53" ht="24" thickBot="1">
      <c r="H32" s="23">
        <v>51</v>
      </c>
      <c r="I32" s="23">
        <v>52</v>
      </c>
      <c r="J32" s="24">
        <v>53</v>
      </c>
      <c r="K32" s="24">
        <v>54</v>
      </c>
      <c r="L32" s="24">
        <v>55</v>
      </c>
    </row>
    <row r="33" spans="2:15" ht="24.75" thickTop="1" thickBot="1">
      <c r="H33" s="25">
        <v>41</v>
      </c>
      <c r="I33" s="23">
        <v>42</v>
      </c>
      <c r="J33" s="23">
        <v>43</v>
      </c>
      <c r="K33" s="26">
        <v>44</v>
      </c>
      <c r="L33" s="26">
        <v>45</v>
      </c>
    </row>
    <row r="34" spans="2:15" ht="24" thickBot="1">
      <c r="H34" s="27">
        <v>31</v>
      </c>
      <c r="I34" s="28">
        <v>32</v>
      </c>
      <c r="J34" s="23">
        <v>33</v>
      </c>
      <c r="K34" s="29">
        <v>34</v>
      </c>
      <c r="L34" s="29">
        <v>35</v>
      </c>
    </row>
    <row r="35" spans="2:15" ht="24" thickBot="1">
      <c r="H35" s="27">
        <v>21</v>
      </c>
      <c r="I35" s="27">
        <v>22</v>
      </c>
      <c r="J35" s="28">
        <v>23</v>
      </c>
      <c r="K35" s="23">
        <v>24</v>
      </c>
      <c r="L35" s="29">
        <v>25</v>
      </c>
      <c r="O35" s="31" t="s">
        <v>1689</v>
      </c>
    </row>
    <row r="36" spans="2:15" ht="24" thickBot="1">
      <c r="H36" s="27">
        <v>11</v>
      </c>
      <c r="I36" s="27">
        <v>12</v>
      </c>
      <c r="J36" s="28">
        <v>13</v>
      </c>
      <c r="K36" s="23">
        <v>14</v>
      </c>
      <c r="L36" s="29">
        <v>15</v>
      </c>
      <c r="O36" s="10" t="s">
        <v>1690</v>
      </c>
    </row>
    <row r="37" spans="2:15">
      <c r="H37" s="1"/>
      <c r="I37" s="1"/>
      <c r="J37" s="1"/>
      <c r="K37" s="1"/>
      <c r="O37" s="10" t="s">
        <v>1691</v>
      </c>
    </row>
    <row r="38" spans="2:15">
      <c r="H38" s="1"/>
      <c r="I38" s="1"/>
      <c r="J38" s="1"/>
      <c r="K38" s="13"/>
      <c r="L38" s="18" t="s">
        <v>109</v>
      </c>
      <c r="O38" s="10" t="s">
        <v>1692</v>
      </c>
    </row>
    <row r="39" spans="2:15">
      <c r="H39" s="1"/>
      <c r="I39" s="1"/>
      <c r="J39" s="1"/>
      <c r="K39" s="12"/>
      <c r="L39" s="18" t="s">
        <v>102</v>
      </c>
      <c r="O39" s="10" t="s">
        <v>1693</v>
      </c>
    </row>
    <row r="40" spans="2:15" ht="23.25">
      <c r="H40" s="1"/>
      <c r="I40" s="1"/>
      <c r="J40" s="1"/>
      <c r="K40" s="23"/>
      <c r="L40" s="18" t="s">
        <v>61</v>
      </c>
      <c r="O40" s="10" t="s">
        <v>1694</v>
      </c>
    </row>
    <row r="41" spans="2:15">
      <c r="H41" s="1"/>
      <c r="I41" s="1"/>
      <c r="J41" s="1"/>
      <c r="K41" s="11"/>
      <c r="L41" s="18" t="s">
        <v>224</v>
      </c>
      <c r="O41" s="10" t="s">
        <v>1695</v>
      </c>
    </row>
    <row r="42" spans="2:15">
      <c r="H42" s="1"/>
      <c r="I42" s="1"/>
      <c r="J42" s="1"/>
      <c r="K42" s="1"/>
      <c r="O42" s="10" t="s">
        <v>1696</v>
      </c>
    </row>
    <row r="43" spans="2:15">
      <c r="H43" s="1"/>
      <c r="I43" s="1"/>
      <c r="J43" s="1"/>
      <c r="K43" s="1"/>
      <c r="O43" s="10" t="s">
        <v>1697</v>
      </c>
    </row>
    <row r="44" spans="2:15">
      <c r="H44" s="1"/>
      <c r="I44" s="1"/>
      <c r="J44" s="1"/>
      <c r="K44" s="1"/>
    </row>
    <row r="45" spans="2:15">
      <c r="H45" s="318" t="s">
        <v>1698</v>
      </c>
      <c r="I45" s="319"/>
      <c r="J45" s="319"/>
      <c r="K45" s="320"/>
    </row>
    <row r="46" spans="2:15">
      <c r="B46" s="32" t="s">
        <v>20</v>
      </c>
      <c r="C46" s="32" t="s">
        <v>1699</v>
      </c>
      <c r="D46" s="21"/>
      <c r="E46" s="21"/>
      <c r="F46" s="32" t="s">
        <v>20</v>
      </c>
      <c r="G46" s="32" t="s">
        <v>1700</v>
      </c>
      <c r="H46" s="31" t="s">
        <v>1591</v>
      </c>
      <c r="I46" s="31" t="s">
        <v>1592</v>
      </c>
      <c r="J46" s="31" t="s">
        <v>1593</v>
      </c>
      <c r="K46" s="31" t="s">
        <v>1594</v>
      </c>
    </row>
    <row r="47" spans="2:15" ht="150">
      <c r="B47" s="42" t="s">
        <v>469</v>
      </c>
      <c r="C47" s="43" t="s">
        <v>471</v>
      </c>
      <c r="D47" s="21"/>
      <c r="E47" s="21"/>
      <c r="F47" s="42" t="s">
        <v>469</v>
      </c>
      <c r="G47" s="8" t="s">
        <v>472</v>
      </c>
      <c r="H47" s="10">
        <v>1</v>
      </c>
      <c r="I47" s="10">
        <v>1</v>
      </c>
      <c r="J47" s="17" t="str">
        <f>CONCATENATE(H47,I47)</f>
        <v>11</v>
      </c>
      <c r="K47" s="18" t="s">
        <v>109</v>
      </c>
    </row>
    <row r="48" spans="2:15" ht="270">
      <c r="B48" s="42" t="s">
        <v>50</v>
      </c>
      <c r="C48" s="43" t="s">
        <v>52</v>
      </c>
      <c r="D48" s="21"/>
      <c r="E48" s="21"/>
      <c r="F48" s="42" t="s">
        <v>50</v>
      </c>
      <c r="G48" s="8" t="s">
        <v>53</v>
      </c>
      <c r="H48" s="10">
        <v>1</v>
      </c>
      <c r="I48" s="10">
        <v>2</v>
      </c>
      <c r="J48" s="17" t="str">
        <f t="shared" ref="J48:J71" si="3">CONCATENATE(H48,I48)</f>
        <v>12</v>
      </c>
      <c r="K48" s="18" t="s">
        <v>109</v>
      </c>
    </row>
    <row r="49" spans="2:11" ht="90">
      <c r="B49" s="42" t="s">
        <v>522</v>
      </c>
      <c r="C49" s="43" t="s">
        <v>524</v>
      </c>
      <c r="D49" s="21"/>
      <c r="E49" s="21"/>
      <c r="F49" s="42" t="s">
        <v>522</v>
      </c>
      <c r="G49" s="8" t="s">
        <v>53</v>
      </c>
      <c r="H49" s="10">
        <v>1</v>
      </c>
      <c r="I49" s="10">
        <v>3</v>
      </c>
      <c r="J49" s="17" t="str">
        <f t="shared" si="3"/>
        <v>13</v>
      </c>
      <c r="K49" s="18" t="s">
        <v>102</v>
      </c>
    </row>
    <row r="50" spans="2:11" ht="78.599999999999994" customHeight="1">
      <c r="B50" s="42" t="s">
        <v>93</v>
      </c>
      <c r="C50" s="43" t="s">
        <v>95</v>
      </c>
      <c r="D50" s="21"/>
      <c r="E50" s="21"/>
      <c r="F50" s="42" t="s">
        <v>93</v>
      </c>
      <c r="G50" s="8" t="s">
        <v>96</v>
      </c>
      <c r="H50" s="10">
        <v>1</v>
      </c>
      <c r="I50" s="10">
        <v>4</v>
      </c>
      <c r="J50" s="17" t="str">
        <f t="shared" si="3"/>
        <v>14</v>
      </c>
      <c r="K50" s="20" t="s">
        <v>61</v>
      </c>
    </row>
    <row r="51" spans="2:11" ht="240">
      <c r="B51" s="42" t="s">
        <v>130</v>
      </c>
      <c r="C51" s="43" t="s">
        <v>132</v>
      </c>
      <c r="D51" s="21"/>
      <c r="E51" s="21"/>
      <c r="F51" s="42" t="s">
        <v>130</v>
      </c>
      <c r="G51" s="8" t="s">
        <v>133</v>
      </c>
      <c r="H51" s="10">
        <v>1</v>
      </c>
      <c r="I51" s="10">
        <v>5</v>
      </c>
      <c r="J51" s="17" t="str">
        <f t="shared" si="3"/>
        <v>15</v>
      </c>
      <c r="K51" s="20" t="s">
        <v>61</v>
      </c>
    </row>
    <row r="52" spans="2:11" ht="60">
      <c r="B52" s="42" t="s">
        <v>453</v>
      </c>
      <c r="C52" s="43" t="s">
        <v>455</v>
      </c>
      <c r="D52" s="21"/>
      <c r="E52" s="21"/>
      <c r="F52" s="42" t="s">
        <v>453</v>
      </c>
      <c r="G52" s="8" t="s">
        <v>316</v>
      </c>
      <c r="H52" s="10">
        <v>2</v>
      </c>
      <c r="I52" s="10">
        <v>1</v>
      </c>
      <c r="J52" s="17" t="str">
        <f t="shared" si="3"/>
        <v>21</v>
      </c>
      <c r="K52" s="18" t="s">
        <v>109</v>
      </c>
    </row>
    <row r="53" spans="2:11" ht="360">
      <c r="B53" s="42" t="s">
        <v>170</v>
      </c>
      <c r="C53" s="43" t="s">
        <v>172</v>
      </c>
      <c r="D53" s="21"/>
      <c r="E53" s="21"/>
      <c r="F53" s="42" t="s">
        <v>170</v>
      </c>
      <c r="G53" s="8" t="s">
        <v>173</v>
      </c>
      <c r="H53" s="10">
        <v>2</v>
      </c>
      <c r="I53" s="10">
        <v>2</v>
      </c>
      <c r="J53" s="17" t="str">
        <f t="shared" si="3"/>
        <v>22</v>
      </c>
      <c r="K53" s="18" t="s">
        <v>109</v>
      </c>
    </row>
    <row r="54" spans="2:11" ht="195">
      <c r="B54" s="42" t="s">
        <v>373</v>
      </c>
      <c r="C54" s="43" t="s">
        <v>375</v>
      </c>
      <c r="D54" s="21"/>
      <c r="E54" s="21"/>
      <c r="F54" s="42" t="s">
        <v>373</v>
      </c>
      <c r="G54" s="8" t="s">
        <v>376</v>
      </c>
      <c r="H54" s="10">
        <v>2</v>
      </c>
      <c r="I54" s="10">
        <v>3</v>
      </c>
      <c r="J54" s="17" t="str">
        <f t="shared" si="3"/>
        <v>23</v>
      </c>
      <c r="K54" s="18" t="s">
        <v>102</v>
      </c>
    </row>
    <row r="55" spans="2:11" ht="240">
      <c r="B55" s="42" t="s">
        <v>200</v>
      </c>
      <c r="C55" s="43" t="s">
        <v>202</v>
      </c>
      <c r="D55" s="21"/>
      <c r="E55" s="21"/>
      <c r="F55" s="42" t="s">
        <v>200</v>
      </c>
      <c r="G55" s="8" t="s">
        <v>203</v>
      </c>
      <c r="H55" s="10">
        <v>2</v>
      </c>
      <c r="I55" s="10">
        <v>4</v>
      </c>
      <c r="J55" s="17" t="str">
        <f t="shared" si="3"/>
        <v>24</v>
      </c>
      <c r="K55" s="20" t="s">
        <v>61</v>
      </c>
    </row>
    <row r="56" spans="2:11" ht="300">
      <c r="B56" s="42" t="s">
        <v>283</v>
      </c>
      <c r="C56" s="43" t="s">
        <v>285</v>
      </c>
      <c r="D56" s="21"/>
      <c r="E56" s="21"/>
      <c r="F56" s="42" t="s">
        <v>283</v>
      </c>
      <c r="G56" s="8" t="s">
        <v>1701</v>
      </c>
      <c r="H56" s="10">
        <v>2</v>
      </c>
      <c r="I56" s="10">
        <v>5</v>
      </c>
      <c r="J56" s="17" t="str">
        <f t="shared" si="3"/>
        <v>25</v>
      </c>
      <c r="K56" s="18" t="s">
        <v>224</v>
      </c>
    </row>
    <row r="57" spans="2:11" ht="170.45" customHeight="1">
      <c r="B57" s="42" t="s">
        <v>313</v>
      </c>
      <c r="C57" s="43" t="s">
        <v>1702</v>
      </c>
      <c r="D57" s="21"/>
      <c r="E57" s="21"/>
      <c r="F57" s="42" t="s">
        <v>313</v>
      </c>
      <c r="G57" s="8" t="s">
        <v>316</v>
      </c>
      <c r="H57" s="10">
        <v>3</v>
      </c>
      <c r="I57" s="10">
        <v>1</v>
      </c>
      <c r="J57" s="17" t="str">
        <f t="shared" si="3"/>
        <v>31</v>
      </c>
      <c r="K57" s="18" t="s">
        <v>109</v>
      </c>
    </row>
    <row r="58" spans="2:11" ht="183.6" customHeight="1">
      <c r="B58" s="42" t="s">
        <v>1128</v>
      </c>
      <c r="C58" s="43" t="s">
        <v>1130</v>
      </c>
      <c r="D58" s="21"/>
      <c r="E58" s="21"/>
      <c r="F58" s="42" t="s">
        <v>1128</v>
      </c>
      <c r="G58" s="8" t="s">
        <v>1131</v>
      </c>
      <c r="H58" s="10">
        <v>3</v>
      </c>
      <c r="I58" s="10">
        <v>2</v>
      </c>
      <c r="J58" s="17" t="str">
        <f t="shared" si="3"/>
        <v>32</v>
      </c>
      <c r="K58" s="18" t="s">
        <v>102</v>
      </c>
    </row>
    <row r="59" spans="2:11" ht="90">
      <c r="B59" s="42" t="s">
        <v>1022</v>
      </c>
      <c r="C59" s="43" t="s">
        <v>1024</v>
      </c>
      <c r="D59" s="21"/>
      <c r="E59" s="21"/>
      <c r="F59" s="42" t="s">
        <v>1022</v>
      </c>
      <c r="G59" s="8" t="s">
        <v>1025</v>
      </c>
      <c r="H59" s="10">
        <v>3</v>
      </c>
      <c r="I59" s="10">
        <v>3</v>
      </c>
      <c r="J59" s="17" t="str">
        <f t="shared" si="3"/>
        <v>33</v>
      </c>
      <c r="K59" s="20" t="s">
        <v>61</v>
      </c>
    </row>
    <row r="60" spans="2:11" ht="105">
      <c r="B60" s="42" t="s">
        <v>845</v>
      </c>
      <c r="C60" s="43" t="s">
        <v>847</v>
      </c>
      <c r="D60" s="21"/>
      <c r="E60" s="21"/>
      <c r="F60" s="42" t="s">
        <v>845</v>
      </c>
      <c r="G60" s="8" t="s">
        <v>626</v>
      </c>
      <c r="H60" s="10">
        <v>3</v>
      </c>
      <c r="I60" s="10">
        <v>4</v>
      </c>
      <c r="J60" s="17" t="str">
        <f t="shared" si="3"/>
        <v>34</v>
      </c>
      <c r="K60" s="18" t="s">
        <v>224</v>
      </c>
    </row>
    <row r="61" spans="2:11" ht="105">
      <c r="B61" s="42" t="s">
        <v>548</v>
      </c>
      <c r="C61" s="43" t="s">
        <v>550</v>
      </c>
      <c r="D61" s="21"/>
      <c r="E61" s="21"/>
      <c r="F61" s="42" t="s">
        <v>548</v>
      </c>
      <c r="G61" s="8" t="s">
        <v>551</v>
      </c>
      <c r="H61" s="10">
        <v>3</v>
      </c>
      <c r="I61" s="10">
        <v>5</v>
      </c>
      <c r="J61" s="17" t="str">
        <f t="shared" si="3"/>
        <v>35</v>
      </c>
      <c r="K61" s="18" t="s">
        <v>224</v>
      </c>
    </row>
    <row r="62" spans="2:11" ht="91.9" customHeight="1">
      <c r="B62" s="42" t="s">
        <v>880</v>
      </c>
      <c r="C62" s="43" t="s">
        <v>882</v>
      </c>
      <c r="D62" s="21"/>
      <c r="E62" s="21"/>
      <c r="F62" s="42" t="s">
        <v>880</v>
      </c>
      <c r="G62" s="8" t="s">
        <v>883</v>
      </c>
      <c r="H62" s="10">
        <v>4</v>
      </c>
      <c r="I62" s="10">
        <v>1</v>
      </c>
      <c r="J62" s="17" t="str">
        <f t="shared" si="3"/>
        <v>41</v>
      </c>
      <c r="K62" s="18" t="s">
        <v>102</v>
      </c>
    </row>
    <row r="63" spans="2:11" ht="225">
      <c r="B63" s="42" t="s">
        <v>803</v>
      </c>
      <c r="C63" s="43" t="s">
        <v>805</v>
      </c>
      <c r="D63" s="21"/>
      <c r="E63" s="21"/>
      <c r="F63" s="42" t="s">
        <v>803</v>
      </c>
      <c r="G63" s="8" t="s">
        <v>1703</v>
      </c>
      <c r="H63" s="10">
        <v>4</v>
      </c>
      <c r="I63" s="10">
        <v>2</v>
      </c>
      <c r="J63" s="17" t="str">
        <f t="shared" si="3"/>
        <v>42</v>
      </c>
      <c r="K63" s="20" t="s">
        <v>61</v>
      </c>
    </row>
    <row r="64" spans="2:11" ht="120">
      <c r="B64" s="42" t="s">
        <v>674</v>
      </c>
      <c r="C64" s="43" t="s">
        <v>676</v>
      </c>
      <c r="D64" s="21"/>
      <c r="E64" s="21"/>
      <c r="F64" s="42" t="s">
        <v>674</v>
      </c>
      <c r="G64" s="8" t="s">
        <v>677</v>
      </c>
      <c r="H64" s="10">
        <v>4</v>
      </c>
      <c r="I64" s="10">
        <v>3</v>
      </c>
      <c r="J64" s="17" t="str">
        <f t="shared" si="3"/>
        <v>43</v>
      </c>
      <c r="K64" s="20" t="s">
        <v>61</v>
      </c>
    </row>
    <row r="65" spans="2:11" ht="390">
      <c r="B65" s="42" t="s">
        <v>623</v>
      </c>
      <c r="C65" s="43" t="s">
        <v>625</v>
      </c>
      <c r="D65" s="21"/>
      <c r="E65" s="21"/>
      <c r="F65" s="42" t="s">
        <v>623</v>
      </c>
      <c r="G65" s="8" t="s">
        <v>626</v>
      </c>
      <c r="H65" s="10">
        <v>4</v>
      </c>
      <c r="I65" s="10">
        <v>4</v>
      </c>
      <c r="J65" s="17" t="str">
        <f t="shared" si="3"/>
        <v>44</v>
      </c>
      <c r="K65" s="18" t="s">
        <v>224</v>
      </c>
    </row>
    <row r="66" spans="2:11" ht="195">
      <c r="B66" s="42" t="s">
        <v>343</v>
      </c>
      <c r="C66" s="43" t="s">
        <v>345</v>
      </c>
      <c r="D66" s="21"/>
      <c r="E66" s="21"/>
      <c r="F66" s="42" t="s">
        <v>343</v>
      </c>
      <c r="G66" s="8" t="s">
        <v>346</v>
      </c>
      <c r="H66" s="10">
        <v>4</v>
      </c>
      <c r="I66" s="10">
        <v>5</v>
      </c>
      <c r="J66" s="17" t="str">
        <f t="shared" si="3"/>
        <v>45</v>
      </c>
      <c r="K66" s="18" t="s">
        <v>224</v>
      </c>
    </row>
    <row r="67" spans="2:11" ht="165">
      <c r="B67" s="161" t="s">
        <v>401</v>
      </c>
      <c r="C67" s="162" t="s">
        <v>1704</v>
      </c>
      <c r="F67" s="161" t="s">
        <v>401</v>
      </c>
      <c r="G67" s="8" t="s">
        <v>404</v>
      </c>
      <c r="H67" s="10">
        <v>5</v>
      </c>
      <c r="I67" s="10">
        <v>1</v>
      </c>
      <c r="J67" s="17" t="str">
        <f t="shared" si="3"/>
        <v>51</v>
      </c>
      <c r="K67" s="20" t="s">
        <v>61</v>
      </c>
    </row>
    <row r="68" spans="2:11">
      <c r="H68" s="10">
        <v>5</v>
      </c>
      <c r="I68" s="10">
        <v>2</v>
      </c>
      <c r="J68" s="17" t="str">
        <f t="shared" si="3"/>
        <v>52</v>
      </c>
      <c r="K68" s="20" t="s">
        <v>61</v>
      </c>
    </row>
    <row r="69" spans="2:11">
      <c r="H69" s="10">
        <v>5</v>
      </c>
      <c r="I69" s="10">
        <v>3</v>
      </c>
      <c r="J69" s="17" t="str">
        <f t="shared" si="3"/>
        <v>53</v>
      </c>
      <c r="K69" s="18" t="s">
        <v>224</v>
      </c>
    </row>
    <row r="70" spans="2:11">
      <c r="H70" s="10">
        <v>5</v>
      </c>
      <c r="I70" s="10">
        <v>4</v>
      </c>
      <c r="J70" s="17" t="str">
        <f t="shared" si="3"/>
        <v>54</v>
      </c>
      <c r="K70" s="18" t="s">
        <v>224</v>
      </c>
    </row>
    <row r="71" spans="2:11">
      <c r="H71" s="10">
        <v>5</v>
      </c>
      <c r="I71" s="10">
        <v>5</v>
      </c>
      <c r="J71" s="17" t="str">
        <f t="shared" si="3"/>
        <v>55</v>
      </c>
      <c r="K71" s="18" t="s">
        <v>224</v>
      </c>
    </row>
  </sheetData>
  <autoFilter ref="H4:K29" xr:uid="{00000000-0009-0000-0000-000006000000}"/>
  <mergeCells count="14">
    <mergeCell ref="B24:C24"/>
    <mergeCell ref="E24:F24"/>
    <mergeCell ref="H45:K45"/>
    <mergeCell ref="E14:F14"/>
    <mergeCell ref="BF3:BH3"/>
    <mergeCell ref="AT3:AU3"/>
    <mergeCell ref="AW3:AX3"/>
    <mergeCell ref="AZ3:BB3"/>
    <mergeCell ref="AL3:AR3"/>
    <mergeCell ref="B3:C3"/>
    <mergeCell ref="E3:F3"/>
    <mergeCell ref="H3:K3"/>
    <mergeCell ref="AC3:AD3"/>
    <mergeCell ref="AH3:AJ3"/>
  </mergeCells>
  <conditionalFormatting sqref="H32:I32">
    <cfRule type="cellIs" dxfId="53" priority="52" stopIfTrue="1" operator="equal">
      <formula>"Extremo"</formula>
    </cfRule>
    <cfRule type="cellIs" dxfId="52" priority="51" stopIfTrue="1" operator="equal">
      <formula>"Alto"</formula>
    </cfRule>
    <cfRule type="cellIs" dxfId="51" priority="50" stopIfTrue="1" operator="equal">
      <formula>"Moderado"</formula>
    </cfRule>
  </conditionalFormatting>
  <conditionalFormatting sqref="I33:J33">
    <cfRule type="cellIs" dxfId="50" priority="49" stopIfTrue="1" operator="equal">
      <formula>"Extremo"</formula>
    </cfRule>
    <cfRule type="cellIs" dxfId="49" priority="48" stopIfTrue="1" operator="equal">
      <formula>"Alto"</formula>
    </cfRule>
    <cfRule type="cellIs" dxfId="48" priority="47" stopIfTrue="1" operator="equal">
      <formula>"Moderado"</formula>
    </cfRule>
  </conditionalFormatting>
  <conditionalFormatting sqref="J34">
    <cfRule type="cellIs" dxfId="47" priority="46" stopIfTrue="1" operator="equal">
      <formula>"Extremo"</formula>
    </cfRule>
    <cfRule type="cellIs" dxfId="46" priority="44" stopIfTrue="1" operator="equal">
      <formula>"Moderado"</formula>
    </cfRule>
    <cfRule type="cellIs" dxfId="45" priority="45" stopIfTrue="1" operator="equal">
      <formula>"Alto"</formula>
    </cfRule>
  </conditionalFormatting>
  <conditionalFormatting sqref="J37:K39 J41:K44 J40">
    <cfRule type="colorScale" priority="75">
      <colorScale>
        <cfvo type="min"/>
        <cfvo type="max"/>
        <color rgb="FFFCFCFF"/>
        <color rgb="FFF8696B"/>
      </colorScale>
    </cfRule>
  </conditionalFormatting>
  <conditionalFormatting sqref="K4:K7 K10:K12 K23:K24 K29">
    <cfRule type="containsText" dxfId="44" priority="73" operator="containsText" text="ALTO">
      <formula>NOT(ISERROR(SEARCH("ALTO",K4)))</formula>
    </cfRule>
    <cfRule type="containsText" dxfId="43" priority="72" operator="containsText" text="MODERADO">
      <formula>NOT(ISERROR(SEARCH("MODERADO",K4)))</formula>
    </cfRule>
    <cfRule type="containsText" dxfId="42" priority="71" operator="containsText" text="BAJO">
      <formula>NOT(ISERROR(SEARCH("BAJO",K4)))</formula>
    </cfRule>
    <cfRule type="containsText" dxfId="41" priority="74" operator="containsText" text="EXTREMO">
      <formula>NOT(ISERROR(SEARCH("EXTREMO",K4)))</formula>
    </cfRule>
  </conditionalFormatting>
  <conditionalFormatting sqref="K8:K9">
    <cfRule type="cellIs" dxfId="40" priority="67" stopIfTrue="1" operator="equal">
      <formula>"Extremo"</formula>
    </cfRule>
    <cfRule type="cellIs" dxfId="39" priority="65" stopIfTrue="1" operator="equal">
      <formula>"Moderado"</formula>
    </cfRule>
    <cfRule type="cellIs" dxfId="38" priority="66" stopIfTrue="1" operator="equal">
      <formula>"Alto"</formula>
    </cfRule>
  </conditionalFormatting>
  <conditionalFormatting sqref="K13">
    <cfRule type="cellIs" dxfId="37" priority="64" stopIfTrue="1" operator="equal">
      <formula>"Extremo"</formula>
    </cfRule>
    <cfRule type="cellIs" dxfId="36" priority="63" stopIfTrue="1" operator="equal">
      <formula>"Alto"</formula>
    </cfRule>
    <cfRule type="cellIs" dxfId="35" priority="62" stopIfTrue="1" operator="equal">
      <formula>"Moderado"</formula>
    </cfRule>
  </conditionalFormatting>
  <conditionalFormatting sqref="K14:K21">
    <cfRule type="containsText" dxfId="34" priority="33" operator="containsText" text="EXTREMO">
      <formula>NOT(ISERROR(SEARCH("EXTREMO",K14)))</formula>
    </cfRule>
    <cfRule type="containsText" dxfId="33" priority="30" operator="containsText" text="BAJO">
      <formula>NOT(ISERROR(SEARCH("BAJO",K14)))</formula>
    </cfRule>
    <cfRule type="containsText" dxfId="32" priority="31" operator="containsText" text="MODERADO">
      <formula>NOT(ISERROR(SEARCH("MODERADO",K14)))</formula>
    </cfRule>
    <cfRule type="containsText" dxfId="31" priority="32" operator="containsText" text="ALTO">
      <formula>NOT(ISERROR(SEARCH("ALTO",K14)))</formula>
    </cfRule>
  </conditionalFormatting>
  <conditionalFormatting sqref="K22">
    <cfRule type="cellIs" dxfId="30" priority="58" stopIfTrue="1" operator="equal">
      <formula>"Extremo"</formula>
    </cfRule>
    <cfRule type="cellIs" dxfId="29" priority="56" stopIfTrue="1" operator="equal">
      <formula>"Moderado"</formula>
    </cfRule>
    <cfRule type="cellIs" dxfId="28" priority="57" stopIfTrue="1" operator="equal">
      <formula>"Alto"</formula>
    </cfRule>
  </conditionalFormatting>
  <conditionalFormatting sqref="K25:K28">
    <cfRule type="cellIs" dxfId="27" priority="29" stopIfTrue="1" operator="equal">
      <formula>"Extremo"</formula>
    </cfRule>
    <cfRule type="cellIs" dxfId="26" priority="27" stopIfTrue="1" operator="equal">
      <formula>"Moderado"</formula>
    </cfRule>
    <cfRule type="cellIs" dxfId="25" priority="28" stopIfTrue="1" operator="equal">
      <formula>"Alto"</formula>
    </cfRule>
  </conditionalFormatting>
  <conditionalFormatting sqref="K35:K36">
    <cfRule type="cellIs" dxfId="24" priority="42" stopIfTrue="1" operator="equal">
      <formula>"Alto"</formula>
    </cfRule>
    <cfRule type="cellIs" dxfId="23" priority="43" stopIfTrue="1" operator="equal">
      <formula>"Extremo"</formula>
    </cfRule>
    <cfRule type="cellIs" dxfId="22" priority="41" stopIfTrue="1" operator="equal">
      <formula>"Moderado"</formula>
    </cfRule>
  </conditionalFormatting>
  <conditionalFormatting sqref="K40">
    <cfRule type="cellIs" dxfId="21" priority="38" stopIfTrue="1" operator="equal">
      <formula>"Moderado"</formula>
    </cfRule>
    <cfRule type="cellIs" dxfId="20" priority="39" stopIfTrue="1" operator="equal">
      <formula>"Alto"</formula>
    </cfRule>
    <cfRule type="cellIs" dxfId="19" priority="40" stopIfTrue="1" operator="equal">
      <formula>"Extremo"</formula>
    </cfRule>
  </conditionalFormatting>
  <conditionalFormatting sqref="K46:K49 K52:K54 K56:K58 K60:K62 K65:K66 K69:K71">
    <cfRule type="containsText" dxfId="18" priority="26" operator="containsText" text="EXTREMO">
      <formula>NOT(ISERROR(SEARCH("EXTREMO",K46)))</formula>
    </cfRule>
    <cfRule type="containsText" dxfId="17" priority="25" operator="containsText" text="ALTO">
      <formula>NOT(ISERROR(SEARCH("ALTO",K46)))</formula>
    </cfRule>
    <cfRule type="containsText" dxfId="16" priority="24" operator="containsText" text="MODERADO">
      <formula>NOT(ISERROR(SEARCH("MODERADO",K46)))</formula>
    </cfRule>
    <cfRule type="containsText" dxfId="15" priority="23" operator="containsText" text="BAJO">
      <formula>NOT(ISERROR(SEARCH("BAJO",K46)))</formula>
    </cfRule>
  </conditionalFormatting>
  <conditionalFormatting sqref="K50:K51">
    <cfRule type="cellIs" dxfId="14" priority="19" stopIfTrue="1" operator="equal">
      <formula>"Extremo"</formula>
    </cfRule>
    <cfRule type="cellIs" dxfId="13" priority="18" stopIfTrue="1" operator="equal">
      <formula>"Alto"</formula>
    </cfRule>
    <cfRule type="cellIs" dxfId="12" priority="17" stopIfTrue="1" operator="equal">
      <formula>"Moderado"</formula>
    </cfRule>
  </conditionalFormatting>
  <conditionalFormatting sqref="K55">
    <cfRule type="cellIs" dxfId="11" priority="16" stopIfTrue="1" operator="equal">
      <formula>"Extremo"</formula>
    </cfRule>
    <cfRule type="cellIs" dxfId="10" priority="15" stopIfTrue="1" operator="equal">
      <formula>"Alto"</formula>
    </cfRule>
    <cfRule type="cellIs" dxfId="9" priority="14" stopIfTrue="1" operator="equal">
      <formula>"Moderado"</formula>
    </cfRule>
  </conditionalFormatting>
  <conditionalFormatting sqref="K59">
    <cfRule type="cellIs" dxfId="8" priority="13" stopIfTrue="1" operator="equal">
      <formula>"Extremo"</formula>
    </cfRule>
    <cfRule type="cellIs" dxfId="7" priority="12" stopIfTrue="1" operator="equal">
      <formula>"Alto"</formula>
    </cfRule>
    <cfRule type="cellIs" dxfId="6" priority="11" stopIfTrue="1" operator="equal">
      <formula>"Moderado"</formula>
    </cfRule>
  </conditionalFormatting>
  <conditionalFormatting sqref="K63:K64">
    <cfRule type="cellIs" dxfId="5" priority="10" stopIfTrue="1" operator="equal">
      <formula>"Extremo"</formula>
    </cfRule>
    <cfRule type="cellIs" dxfId="4" priority="9" stopIfTrue="1" operator="equal">
      <formula>"Alto"</formula>
    </cfRule>
    <cfRule type="cellIs" dxfId="3" priority="8" stopIfTrue="1" operator="equal">
      <formula>"Moderado"</formula>
    </cfRule>
  </conditionalFormatting>
  <conditionalFormatting sqref="K67:K68">
    <cfRule type="cellIs" dxfId="2" priority="5" stopIfTrue="1" operator="equal">
      <formula>"Moderado"</formula>
    </cfRule>
    <cfRule type="cellIs" dxfId="1" priority="7" stopIfTrue="1" operator="equal">
      <formula>"Extremo"</formula>
    </cfRule>
    <cfRule type="cellIs" dxfId="0" priority="6" stopIfTrue="1" operator="equal">
      <formula>"Alto"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ED7AD00A26B9A45895D7116DE816D06" ma:contentTypeVersion="18" ma:contentTypeDescription="Crear nuevo documento." ma:contentTypeScope="" ma:versionID="c375bd3cd8b344b00a1074e78dc1394c">
  <xsd:schema xmlns:xsd="http://www.w3.org/2001/XMLSchema" xmlns:xs="http://www.w3.org/2001/XMLSchema" xmlns:p="http://schemas.microsoft.com/office/2006/metadata/properties" xmlns:ns2="dbaf2d58-a71e-4670-9be5-3d64a4e8ff6a" xmlns:ns3="1fd8df80-85c6-412b-b1f4-aa47f91e445a" targetNamespace="http://schemas.microsoft.com/office/2006/metadata/properties" ma:root="true" ma:fieldsID="7b7a2759a0f83db9ea57df35d6c505ff" ns2:_="" ns3:_="">
    <xsd:import namespace="dbaf2d58-a71e-4670-9be5-3d64a4e8ff6a"/>
    <xsd:import namespace="1fd8df80-85c6-412b-b1f4-aa47f91e445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af2d58-a71e-4670-9be5-3d64a4e8ff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57083f5-be9c-41b3-a388-000a2fa236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d8df80-85c6-412b-b1f4-aa47f91e445a"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d9e7173-57cf-41cd-a044-63acb2be456f}" ma:internalName="TaxCatchAll" ma:showField="CatchAllData" ma:web="1fd8df80-85c6-412b-b1f4-aa47f91e4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af2d58-a71e-4670-9be5-3d64a4e8ff6a">
      <Terms xmlns="http://schemas.microsoft.com/office/infopath/2007/PartnerControls"/>
    </lcf76f155ced4ddcb4097134ff3c332f>
    <TaxCatchAll xmlns="1fd8df80-85c6-412b-b1f4-aa47f91e445a" xsi:nil="true"/>
    <SharedWithUsers xmlns="1fd8df80-85c6-412b-b1f4-aa47f91e445a">
      <UserInfo>
        <DisplayName>Sandra Yulieth Palacio Arango</DisplayName>
        <AccountId>518</AccountId>
        <AccountType/>
      </UserInfo>
    </SharedWithUsers>
  </documentManagement>
</p:properties>
</file>

<file path=customXml/itemProps1.xml><?xml version="1.0" encoding="utf-8"?>
<ds:datastoreItem xmlns:ds="http://schemas.openxmlformats.org/officeDocument/2006/customXml" ds:itemID="{FFE512A2-809D-476C-889A-CE25C64589F6}"/>
</file>

<file path=customXml/itemProps2.xml><?xml version="1.0" encoding="utf-8"?>
<ds:datastoreItem xmlns:ds="http://schemas.openxmlformats.org/officeDocument/2006/customXml" ds:itemID="{855BABE9-0AEB-48B7-9B4A-5C33E220727F}"/>
</file>

<file path=customXml/itemProps3.xml><?xml version="1.0" encoding="utf-8"?>
<ds:datastoreItem xmlns:ds="http://schemas.openxmlformats.org/officeDocument/2006/customXml" ds:itemID="{D8C44440-E582-4115-B452-950DFD91DB6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123</dc:creator>
  <cp:keywords/>
  <dc:description/>
  <cp:lastModifiedBy/>
  <cp:revision/>
  <dcterms:created xsi:type="dcterms:W3CDTF">2021-04-21T19:33:07Z</dcterms:created>
  <dcterms:modified xsi:type="dcterms:W3CDTF">2025-04-22T14:56:46Z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0x010100CED7AD00A26B9A45895D7116DE816D06</vt:lpwstr>
  </property>
  <property fmtid="{D5CDD505-2E9C-101B-9397-08002B2CF9AE}" pid="3" name="MediaServiceImageTags">
    <vt:lpwstr/>
  </property>
</Properties>
</file>